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<sst xmlns="http://schemas.openxmlformats.org/spreadsheetml/2006/main" count="56" uniqueCount="56">
  <si>
    <t>Прайс-лист</t>
  </si>
  <si>
    <t xml:space="preserve">Действует с</t>
  </si>
  <si>
    <t>Завод:</t>
  </si>
  <si>
    <t xml:space="preserve"> г. Волжск, Марий Эл</t>
  </si>
  <si>
    <t xml:space="preserve">Уважаемые партнеры, </t>
  </si>
  <si>
    <t xml:space="preserve">информируем Вас об изменении отпускных цен с 15.03.2024 г.</t>
  </si>
  <si>
    <t>Продукция</t>
  </si>
  <si>
    <t xml:space="preserve">Класс прочности на сжатие, Мпа</t>
  </si>
  <si>
    <t>Фото</t>
  </si>
  <si>
    <t xml:space="preserve">Заводская розничная цена, НДС 20%, без учета стоимости доставки</t>
  </si>
  <si>
    <t xml:space="preserve">Блок стеновой BIKTON BLOK</t>
  </si>
  <si>
    <t xml:space="preserve">Цена с НДС, руб./м3</t>
  </si>
  <si>
    <t>D500</t>
  </si>
  <si>
    <t>D600</t>
  </si>
  <si>
    <t xml:space="preserve">Блок перегородочный BIKTON PLATTE</t>
  </si>
  <si>
    <t xml:space="preserve">BIKTON U-Blok</t>
  </si>
  <si>
    <t xml:space="preserve">Цена с НДС, руб./шт</t>
  </si>
  <si>
    <t>L500</t>
  </si>
  <si>
    <t>L600</t>
  </si>
  <si>
    <t>L625</t>
  </si>
  <si>
    <t xml:space="preserve">1. Розничные цены включают НДС (20%), стоимость поддонов, упаковки и погрузки на заводе.</t>
  </si>
  <si>
    <t xml:space="preserve">2. Блок уложен на деревянные поддоны, перетянут стреппинг лентой и упакован в стрейч-худ пленку.</t>
  </si>
  <si>
    <t xml:space="preserve">3. Минимальный объем отгрузки - кратно норме загурзки авто 20 тонн. Отгрузка кратно паллетам </t>
  </si>
  <si>
    <t xml:space="preserve">Вибропрессованные блоки (ВПГ)</t>
  </si>
  <si>
    <t>390*190*188</t>
  </si>
  <si>
    <t xml:space="preserve">2. Блок уложен на деревянные поддоны, перетянут стреппинг лентой.</t>
  </si>
  <si>
    <t xml:space="preserve">3. Минимальный объем заказа - 1 поддон</t>
  </si>
  <si>
    <t xml:space="preserve">Кладочные составы</t>
  </si>
  <si>
    <t xml:space="preserve">BIKTON Kleb (для кладки ГББ)</t>
  </si>
  <si>
    <t xml:space="preserve">BIKTON Kleb Frost (для кладки ГББ от -ОС)</t>
  </si>
  <si>
    <t xml:space="preserve">BIKTON Монолит (Цементно-песчаная смесь) М150</t>
  </si>
  <si>
    <t xml:space="preserve">Штукатурные смеси</t>
  </si>
  <si>
    <t xml:space="preserve">Цементная штукатурка универсальнаяАПК</t>
  </si>
  <si>
    <t xml:space="preserve">Отгрузочный лист</t>
  </si>
  <si>
    <t xml:space="preserve">от </t>
  </si>
  <si>
    <t xml:space="preserve">ПРИМЕНЯЕМЫЕ МАТЕРИАЛЫ</t>
  </si>
  <si>
    <t xml:space="preserve">Марка по плотности</t>
  </si>
  <si>
    <t xml:space="preserve">Теплопроводность в сухом состоянии, Вт/м*К</t>
  </si>
  <si>
    <t xml:space="preserve">Морозостойкость, цикл </t>
  </si>
  <si>
    <t>Типоразмер</t>
  </si>
  <si>
    <t xml:space="preserve">Объем изделия, м3</t>
  </si>
  <si>
    <t xml:space="preserve">Масса изделия*, кг</t>
  </si>
  <si>
    <t xml:space="preserve">Кол-во блоков на поддоне, шт</t>
  </si>
  <si>
    <t xml:space="preserve">Объем поддона, м3</t>
  </si>
  <si>
    <t xml:space="preserve">Объем загрузки авто, шт</t>
  </si>
  <si>
    <t xml:space="preserve">Норма загрузки авто, м3</t>
  </si>
  <si>
    <t xml:space="preserve">Норма загрузки авто, кг</t>
  </si>
  <si>
    <t>L</t>
  </si>
  <si>
    <t>B</t>
  </si>
  <si>
    <t>H</t>
  </si>
  <si>
    <t>D400</t>
  </si>
  <si>
    <t>2,5-3,5</t>
  </si>
  <si>
    <t>3,5-5,0</t>
  </si>
  <si>
    <t xml:space="preserve">В 2,5</t>
  </si>
  <si>
    <t>ВПГ</t>
  </si>
  <si>
    <t xml:space="preserve">Блок ВПГ 390*190*188 4щ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</si>
</sst>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_₽_-;\-* #,##0.00\ _₽_-;_-* &quot;-&quot;??\ _₽_-;_-@_-"/>
    <numFmt numFmtId="161" formatCode="#,##0.00_ ;\-#,##0.00\ "/>
    <numFmt numFmtId="162" formatCode="0.000"/>
    <numFmt numFmtId="163" formatCode="#,##0.00\ _₽"/>
  </numFmts>
  <fonts count="36">
    <font>
      <sz val="11.000000"/>
      <color theme="1"/>
      <name val="Calibri"/>
      <scheme val="minor"/>
    </font>
    <font>
      <sz val="10.000000"/>
      <name val="Arial Cyr"/>
    </font>
    <font>
      <sz val="11.000000"/>
      <color theme="1"/>
      <name val="Arial"/>
    </font>
    <font>
      <b/>
      <sz val="24.000000"/>
      <name val="Arial"/>
    </font>
    <font>
      <sz val="11.000000"/>
      <name val="Arial"/>
    </font>
    <font>
      <b/>
      <sz val="12.000000"/>
      <color theme="1"/>
      <name val="Calibri"/>
      <scheme val="minor"/>
    </font>
    <font>
      <sz val="12.000000"/>
      <color theme="1"/>
      <name val="Calibri"/>
      <scheme val="minor"/>
    </font>
    <font>
      <b/>
      <sz val="10.000000"/>
      <color theme="0"/>
      <name val="Calibri"/>
      <scheme val="minor"/>
    </font>
    <font>
      <b/>
      <sz val="11.000000"/>
      <color theme="0"/>
      <name val="Calibri"/>
      <scheme val="minor"/>
    </font>
    <font>
      <sz val="11.000000"/>
      <color theme="0"/>
      <name val="Calibri"/>
      <scheme val="minor"/>
    </font>
    <font>
      <b/>
      <sz val="11.000000"/>
      <color theme="1"/>
      <name val="Calibri"/>
      <scheme val="minor"/>
    </font>
    <font>
      <sz val="10.000000"/>
      <color indexed="64"/>
      <name val="Calibri"/>
      <scheme val="minor"/>
    </font>
    <font>
      <sz val="11.000000"/>
      <color indexed="64"/>
      <name val="Calibri"/>
      <scheme val="minor"/>
    </font>
    <font>
      <b/>
      <sz val="11.000000"/>
      <name val="Calibri"/>
      <scheme val="minor"/>
    </font>
    <font>
      <sz val="10.000000"/>
      <name val="Calibri"/>
      <scheme val="minor"/>
    </font>
    <font>
      <b/>
      <sz val="10.000000"/>
      <color indexed="64"/>
      <name val="Calibri"/>
      <scheme val="minor"/>
    </font>
    <font>
      <sz val="11.000000"/>
      <color theme="0" tint="-0.499984740745262"/>
      <name val="Calibri"/>
      <scheme val="minor"/>
    </font>
    <font>
      <sz val="10.000000"/>
      <color theme="0" tint="-0.499984740745262"/>
      <name val="Calibri"/>
      <scheme val="minor"/>
    </font>
    <font>
      <sz val="11.000000"/>
      <color theme="1"/>
      <name val="Segoe UI"/>
    </font>
    <font>
      <b/>
      <sz val="24.000000"/>
      <name val="Century Gothic"/>
    </font>
    <font>
      <sz val="11.000000"/>
      <name val="Segoe UI"/>
    </font>
    <font>
      <b/>
      <sz val="14.000000"/>
      <color theme="1"/>
      <name val="Segoe UI"/>
    </font>
    <font>
      <b/>
      <sz val="11.000000"/>
      <color theme="1"/>
      <name val="Segoe UI"/>
    </font>
    <font>
      <b/>
      <sz val="11.000000"/>
      <color theme="0"/>
      <name val="Segoe UI"/>
    </font>
    <font>
      <sz val="11.000000"/>
      <color theme="0"/>
      <name val="Segoe UI"/>
    </font>
    <font>
      <b/>
      <sz val="11.000000"/>
      <name val="Segoe UI"/>
    </font>
    <font>
      <sz val="9.000000"/>
      <color theme="1"/>
      <name val="Segoe UI"/>
    </font>
    <font>
      <sz val="9.000000"/>
      <name val="Segoe UI"/>
    </font>
    <font>
      <b/>
      <sz val="12.000000"/>
      <name val="Segoe UI"/>
    </font>
    <font>
      <sz val="11.000000"/>
      <color rgb="FF0070C0"/>
      <name val="Segoe UI"/>
    </font>
    <font>
      <b/>
      <sz val="11.000000"/>
      <color rgb="FF0070C0"/>
      <name val="Segoe UI"/>
    </font>
    <font>
      <sz val="11.000000"/>
      <color theme="5" tint="-0.499984740745262"/>
      <name val="Segoe UI"/>
    </font>
    <font>
      <b/>
      <sz val="11.000000"/>
      <color rgb="FFF6860A"/>
      <name val="Segoe UI"/>
    </font>
    <font>
      <sz val="11.000000"/>
      <color rgb="FFF6860A"/>
      <name val="Segoe UI"/>
    </font>
    <font>
      <sz val="8.000000"/>
      <color theme="1"/>
      <name val="Segoe UI"/>
    </font>
    <font>
      <sz val="8.000000"/>
      <name val="Segoe UI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theme="0" tint="-0.049989318521683403"/>
        <bgColor theme="0" tint="-0.049989318521683403"/>
      </patternFill>
    </fill>
  </fills>
  <borders count="41">
    <border>
      <left style="none"/>
      <right style="none"/>
      <top style="none"/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none"/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double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hair">
        <color auto="1"/>
      </left>
      <right style="none"/>
      <top style="hair">
        <color auto="1"/>
      </top>
      <bottom style="hair">
        <color auto="1"/>
      </bottom>
      <diagonal style="none"/>
    </border>
    <border>
      <left style="none"/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none"/>
      <right style="hair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double">
        <color auto="1"/>
      </bottom>
      <diagonal style="none"/>
    </border>
    <border>
      <left style="none"/>
      <right style="none"/>
      <top style="double">
        <color auto="1"/>
      </top>
      <bottom style="none"/>
      <diagonal style="none"/>
    </border>
    <border>
      <left style="none"/>
      <right style="none"/>
      <top style="double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4"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9" applyNumberFormat="1" applyFont="0" applyFill="0" applyBorder="0" applyProtection="0"/>
    <xf fontId="0" fillId="0" borderId="0" numFmtId="160" applyNumberFormat="1" applyFont="0" applyFill="0" applyBorder="0" applyProtection="0"/>
  </cellStyleXfs>
  <cellXfs count="167">
    <xf fontId="0" fillId="0" borderId="0" numFmtId="0" xfId="0"/>
    <xf fontId="2" fillId="0" borderId="0" numFmtId="0" xfId="0" applyFont="1"/>
    <xf fontId="2" fillId="2" borderId="0" numFmtId="0" xfId="0" applyFont="1" applyFill="1" applyAlignment="1">
      <alignment horizontal="center" vertical="center"/>
    </xf>
    <xf fontId="3" fillId="3" borderId="1" numFmtId="0" xfId="0" applyFont="1" applyFill="1" applyBorder="1" applyAlignment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0" fillId="0" borderId="0" numFmtId="0" xfId="0" applyAlignment="1">
      <alignment horizontal="right"/>
    </xf>
    <xf fontId="4" fillId="3" borderId="0" numFmtId="14" xfId="0" applyNumberFormat="1" applyFont="1" applyFill="1" applyAlignment="1">
      <alignment horizontal="left"/>
    </xf>
    <xf fontId="0" fillId="0" borderId="0" numFmtId="0" xfId="0" applyAlignment="1">
      <alignment horizontal="left"/>
    </xf>
    <xf fontId="5" fillId="0" borderId="0" numFmtId="0" xfId="0" applyFont="1" applyAlignment="1">
      <alignment horizontal="left"/>
    </xf>
    <xf fontId="6" fillId="0" borderId="0" numFmtId="0" xfId="0" applyFont="1" applyAlignment="1">
      <alignment horizontal="left" vertical="top" wrapText="1"/>
    </xf>
    <xf fontId="7" fillId="4" borderId="3" numFmtId="0" xfId="0" applyFont="1" applyFill="1" applyBorder="1" applyAlignment="1">
      <alignment horizontal="center" vertical="center"/>
    </xf>
    <xf fontId="7" fillId="4" borderId="4" numFmtId="0" xfId="0" applyFont="1" applyFill="1" applyBorder="1" applyAlignment="1">
      <alignment horizontal="center" vertical="center"/>
    </xf>
    <xf fontId="7" fillId="4" borderId="5" numFmtId="0" xfId="0" applyFont="1" applyFill="1" applyBorder="1" applyAlignment="1">
      <alignment horizontal="center" vertical="center" wrapText="1"/>
    </xf>
    <xf fontId="7" fillId="4" borderId="5" numFmtId="0" xfId="0" applyFont="1" applyFill="1" applyBorder="1" applyAlignment="1">
      <alignment horizontal="center" vertical="center"/>
    </xf>
    <xf fontId="0" fillId="0" borderId="0" numFmtId="0" xfId="0"/>
    <xf fontId="8" fillId="2" borderId="3" numFmtId="0" xfId="0" applyFont="1" applyFill="1" applyBorder="1" applyAlignment="1">
      <alignment horizontal="center"/>
    </xf>
    <xf fontId="8" fillId="2" borderId="6" numFmtId="0" xfId="0" applyFont="1" applyFill="1" applyBorder="1" applyAlignment="1">
      <alignment horizontal="center"/>
    </xf>
    <xf fontId="9" fillId="2" borderId="6" numFmtId="0" xfId="0" applyFont="1" applyFill="1" applyBorder="1"/>
    <xf fontId="9" fillId="2" borderId="7" numFmtId="0" xfId="0" applyFont="1" applyFill="1" applyBorder="1"/>
    <xf fontId="9" fillId="2" borderId="8" numFmtId="0" xfId="0" applyFont="1" applyFill="1" applyBorder="1" applyAlignment="1">
      <alignment horizontal="center"/>
    </xf>
    <xf fontId="0" fillId="0" borderId="3" numFmtId="0" xfId="0" applyBorder="1"/>
    <xf fontId="0" fillId="0" borderId="6" numFmtId="0" xfId="0" applyBorder="1"/>
    <xf fontId="0" fillId="0" borderId="6" numFmtId="0" xfId="0" applyBorder="1" applyAlignment="1">
      <alignment horizontal="center" vertical="center"/>
    </xf>
    <xf fontId="0" fillId="0" borderId="9" numFmtId="0" xfId="0" applyBorder="1" applyAlignment="1">
      <alignment horizontal="center"/>
    </xf>
    <xf fontId="10" fillId="3" borderId="8" numFmtId="1" xfId="2" applyNumberFormat="1" applyFont="1" applyFill="1" applyBorder="1" applyAlignment="1">
      <alignment horizontal="center"/>
    </xf>
    <xf fontId="0" fillId="5" borderId="10" numFmtId="0" xfId="0" applyFill="1" applyBorder="1"/>
    <xf fontId="0" fillId="5" borderId="0" numFmtId="0" xfId="0" applyFill="1"/>
    <xf fontId="0" fillId="5" borderId="0" numFmtId="0" xfId="0" applyFill="1" applyAlignment="1">
      <alignment horizontal="center" vertical="center"/>
    </xf>
    <xf fontId="0" fillId="0" borderId="0" numFmtId="0" xfId="0" applyAlignment="1">
      <alignment horizontal="center"/>
    </xf>
    <xf fontId="10" fillId="3" borderId="11" numFmtId="1" xfId="2" applyNumberFormat="1" applyFont="1" applyFill="1" applyBorder="1" applyAlignment="1">
      <alignment horizontal="center"/>
    </xf>
    <xf fontId="0" fillId="0" borderId="10" numFmtId="0" xfId="0" applyBorder="1"/>
    <xf fontId="0" fillId="0" borderId="0" numFmtId="0" xfId="0" applyAlignment="1">
      <alignment horizontal="center" vertical="center"/>
    </xf>
    <xf fontId="0" fillId="5" borderId="12" numFmtId="0" xfId="0" applyFill="1" applyBorder="1"/>
    <xf fontId="0" fillId="5" borderId="13" numFmtId="0" xfId="0" applyFill="1" applyBorder="1"/>
    <xf fontId="0" fillId="0" borderId="13" numFmtId="0" xfId="0" applyBorder="1" applyAlignment="1">
      <alignment horizontal="center"/>
    </xf>
    <xf fontId="10" fillId="3" borderId="14" numFmtId="1" xfId="2" applyNumberFormat="1" applyFont="1" applyFill="1" applyBorder="1" applyAlignment="1">
      <alignment horizontal="center"/>
    </xf>
    <xf fontId="8" fillId="2" borderId="10" numFmtId="0" xfId="0" applyFont="1" applyFill="1" applyBorder="1" applyAlignment="1">
      <alignment horizontal="center"/>
    </xf>
    <xf fontId="8" fillId="2" borderId="0" numFmtId="0" xfId="0" applyFont="1" applyFill="1" applyAlignment="1">
      <alignment horizontal="center"/>
    </xf>
    <xf fontId="9" fillId="2" borderId="11" numFmtId="0" xfId="0" applyFont="1" applyFill="1" applyBorder="1" applyAlignment="1">
      <alignment horizontal="center"/>
    </xf>
    <xf fontId="0" fillId="5" borderId="13" numFmtId="0" xfId="0" applyFill="1" applyBorder="1" applyAlignment="1">
      <alignment horizontal="center" vertical="center"/>
    </xf>
    <xf fontId="11" fillId="0" borderId="0" numFmtId="0" xfId="0" applyFont="1" applyAlignment="1">
      <alignment horizontal="left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 wrapText="1"/>
    </xf>
    <xf fontId="0" fillId="0" borderId="11" numFmtId="0" xfId="0" applyBorder="1"/>
    <xf fontId="9" fillId="2" borderId="8" numFmtId="0" xfId="0" applyFont="1" applyFill="1" applyBorder="1"/>
    <xf fontId="0" fillId="0" borderId="3" numFmtId="0" xfId="0" applyBorder="1" applyAlignment="1">
      <alignment horizontal="center" vertical="center"/>
    </xf>
    <xf fontId="0" fillId="0" borderId="8" numFmtId="0" xfId="0" applyBorder="1" applyAlignment="1">
      <alignment horizontal="center" vertical="center"/>
    </xf>
    <xf fontId="12" fillId="0" borderId="17" numFmtId="0" xfId="0" applyFont="1" applyBorder="1" applyAlignment="1">
      <alignment horizontal="center" vertical="center"/>
    </xf>
    <xf fontId="0" fillId="0" borderId="18" numFmtId="0" xfId="0" applyBorder="1" applyAlignment="1">
      <alignment horizontal="center"/>
    </xf>
    <xf fontId="13" fillId="3" borderId="19" numFmtId="161" xfId="3" applyNumberFormat="1" applyFont="1" applyFill="1" applyBorder="1" applyAlignment="1">
      <alignment horizontal="center" vertical="center"/>
    </xf>
    <xf fontId="0" fillId="0" borderId="10" numFmtId="0" xfId="0" applyBorder="1" applyAlignment="1">
      <alignment horizontal="center" vertical="center"/>
    </xf>
    <xf fontId="0" fillId="0" borderId="11" numFmtId="0" xfId="0" applyBorder="1" applyAlignment="1">
      <alignment horizontal="center" vertical="center"/>
    </xf>
    <xf fontId="0" fillId="0" borderId="12" numFmtId="0" xfId="0" applyBorder="1" applyAlignment="1">
      <alignment horizontal="center" vertical="center"/>
    </xf>
    <xf fontId="0" fillId="0" borderId="14" numFmtId="0" xfId="0" applyBorder="1" applyAlignment="1">
      <alignment horizontal="center" vertical="center"/>
    </xf>
    <xf fontId="12" fillId="0" borderId="20" numFmtId="0" xfId="0" applyFont="1" applyBorder="1" applyAlignment="1">
      <alignment horizontal="center" vertical="center"/>
    </xf>
    <xf fontId="0" fillId="0" borderId="21" numFmtId="0" xfId="0" applyBorder="1" applyAlignment="1">
      <alignment horizontal="center"/>
    </xf>
    <xf fontId="13" fillId="3" borderId="22" numFmtId="161" xfId="3" applyNumberFormat="1" applyFont="1" applyFill="1" applyBorder="1" applyAlignment="1">
      <alignment horizontal="center" vertical="center"/>
    </xf>
    <xf fontId="14" fillId="0" borderId="0" numFmtId="0" xfId="1" applyFont="1" applyAlignment="1">
      <alignment horizontal="left"/>
    </xf>
    <xf fontId="7" fillId="2" borderId="0" numFmtId="0" xfId="0" applyFont="1" applyFill="1" applyAlignment="1">
      <alignment horizontal="center"/>
    </xf>
    <xf fontId="7" fillId="2" borderId="17" numFmtId="0" xfId="0" applyFont="1" applyFill="1" applyBorder="1" applyAlignment="1">
      <alignment horizontal="center"/>
    </xf>
    <xf fontId="8" fillId="2" borderId="5" numFmtId="0" xfId="0" applyFont="1" applyFill="1" applyBorder="1" applyAlignment="1">
      <alignment horizontal="center" wrapText="1"/>
    </xf>
    <xf fontId="8" fillId="2" borderId="6" numFmtId="0" xfId="0" applyFont="1" applyFill="1" applyBorder="1" applyAlignment="1">
      <alignment horizontal="center" wrapText="1"/>
    </xf>
    <xf fontId="8" fillId="2" borderId="8" numFmtId="0" xfId="0" applyFont="1" applyFill="1" applyBorder="1" applyAlignment="1">
      <alignment horizontal="center" wrapText="1"/>
    </xf>
    <xf fontId="11" fillId="0" borderId="10" numFmtId="0" xfId="0" applyFont="1" applyBorder="1" applyAlignment="1">
      <alignment horizontal="center"/>
    </xf>
    <xf fontId="11" fillId="0" borderId="0" numFmtId="0" xfId="0" applyFont="1" applyAlignment="1">
      <alignment horizontal="center"/>
    </xf>
    <xf fontId="11" fillId="0" borderId="11" numFmtId="0" xfId="0" applyFont="1" applyBorder="1" applyAlignment="1">
      <alignment horizontal="center"/>
    </xf>
    <xf fontId="11" fillId="0" borderId="0" numFmtId="0" xfId="0" applyFont="1"/>
    <xf fontId="7" fillId="2" borderId="3" numFmtId="0" xfId="0" applyFont="1" applyFill="1" applyBorder="1" applyAlignment="1">
      <alignment horizontal="center"/>
    </xf>
    <xf fontId="7" fillId="2" borderId="4" numFmtId="0" xfId="0" applyFont="1" applyFill="1" applyBorder="1" applyAlignment="1">
      <alignment horizontal="center"/>
    </xf>
    <xf fontId="0" fillId="2" borderId="23" numFmtId="0" xfId="0" applyFill="1" applyBorder="1" applyAlignment="1">
      <alignment horizontal="center"/>
    </xf>
    <xf fontId="0" fillId="2" borderId="24" numFmtId="0" xfId="0" applyFill="1" applyBorder="1" applyAlignment="1">
      <alignment horizontal="center"/>
    </xf>
    <xf fontId="15" fillId="0" borderId="25" numFmtId="0" xfId="0" applyFont="1" applyBorder="1" applyAlignment="1">
      <alignment horizontal="left"/>
    </xf>
    <xf fontId="10" fillId="3" borderId="25" numFmtId="0" xfId="0" applyFont="1" applyFill="1" applyBorder="1" applyAlignment="1">
      <alignment horizontal="center"/>
    </xf>
    <xf fontId="10" fillId="3" borderId="26" numFmtId="0" xfId="0" applyFont="1" applyFill="1" applyBorder="1" applyAlignment="1">
      <alignment horizontal="center"/>
    </xf>
    <xf fontId="7" fillId="2" borderId="10" numFmtId="0" xfId="0" applyFont="1" applyFill="1" applyBorder="1" applyAlignment="1">
      <alignment horizontal="center"/>
    </xf>
    <xf fontId="0" fillId="2" borderId="27" numFmtId="0" xfId="0" applyFill="1" applyBorder="1" applyAlignment="1">
      <alignment horizontal="center"/>
    </xf>
    <xf fontId="0" fillId="2" borderId="28" numFmtId="0" xfId="0" applyFill="1" applyBorder="1" applyAlignment="1">
      <alignment horizontal="center"/>
    </xf>
    <xf fontId="0" fillId="2" borderId="29" numFmtId="0" xfId="0" applyFill="1" applyBorder="1" applyAlignment="1">
      <alignment horizontal="center"/>
    </xf>
    <xf fontId="15" fillId="0" borderId="12" numFmtId="0" xfId="0" applyFont="1" applyBorder="1" applyAlignment="1">
      <alignment horizontal="left"/>
    </xf>
    <xf fontId="15" fillId="0" borderId="20" numFmtId="0" xfId="0" applyFont="1" applyBorder="1" applyAlignment="1">
      <alignment horizontal="left"/>
    </xf>
    <xf fontId="10" fillId="3" borderId="30" numFmtId="0" xfId="0" applyFont="1" applyFill="1" applyBorder="1" applyAlignment="1">
      <alignment horizontal="center"/>
    </xf>
    <xf fontId="10" fillId="3" borderId="31" numFmtId="0" xfId="0" applyFont="1" applyFill="1" applyBorder="1" applyAlignment="1">
      <alignment horizontal="center"/>
    </xf>
    <xf fontId="16" fillId="0" borderId="0" numFmtId="0" xfId="0" applyFont="1"/>
    <xf fontId="17" fillId="0" borderId="0" numFmtId="0" xfId="0" applyFont="1" applyAlignment="1">
      <alignment horizontal="left"/>
    </xf>
    <xf fontId="0" fillId="4" borderId="0" numFmtId="0" xfId="0" applyFill="1"/>
    <xf fontId="11" fillId="4" borderId="0" numFmtId="0" xfId="0" applyFont="1" applyFill="1" applyAlignment="1">
      <alignment horizontal="left"/>
    </xf>
    <xf fontId="18" fillId="4" borderId="0" numFmtId="0" xfId="0" applyFont="1" applyFill="1"/>
    <xf fontId="18" fillId="0" borderId="0" numFmtId="0" xfId="0" applyFont="1"/>
    <xf fontId="18" fillId="2" borderId="0" numFmtId="0" xfId="0" applyFont="1" applyFill="1" applyAlignment="1">
      <alignment horizontal="center" vertical="center"/>
    </xf>
    <xf fontId="18" fillId="0" borderId="0" numFmtId="0" xfId="0" applyFont="1" applyAlignment="1">
      <alignment horizontal="center" vertical="center"/>
    </xf>
    <xf fontId="19" fillId="3" borderId="0" numFmtId="0" xfId="0" applyFont="1" applyFill="1" applyAlignment="1">
      <alignment horizontal="center" vertical="center"/>
    </xf>
    <xf fontId="20" fillId="0" borderId="0" numFmtId="0" xfId="0" applyFont="1"/>
    <xf fontId="20" fillId="5" borderId="32" numFmtId="14" xfId="0" applyNumberFormat="1" applyFont="1" applyFill="1" applyBorder="1" applyAlignment="1">
      <alignment horizontal="center"/>
    </xf>
    <xf fontId="20" fillId="5" borderId="33" numFmtId="0" xfId="0" applyFont="1" applyFill="1" applyBorder="1" applyAlignment="1">
      <alignment horizontal="center"/>
    </xf>
    <xf fontId="21" fillId="0" borderId="0" numFmtId="0" xfId="0" applyFont="1" applyAlignment="1">
      <alignment horizontal="left" vertical="top"/>
    </xf>
    <xf fontId="22" fillId="4" borderId="0" numFmtId="0" xfId="0" applyFont="1" applyFill="1"/>
    <xf fontId="23" fillId="4" borderId="0" numFmtId="0" xfId="0" applyFont="1" applyFill="1" applyAlignment="1">
      <alignment horizontal="left" vertical="center"/>
    </xf>
    <xf fontId="24" fillId="4" borderId="0" numFmtId="0" xfId="0" applyFont="1" applyFill="1" applyAlignment="1">
      <alignment horizontal="left" vertical="center"/>
    </xf>
    <xf fontId="25" fillId="4" borderId="0" numFmtId="0" xfId="0" applyFont="1" applyFill="1" applyAlignment="1">
      <alignment horizontal="left" vertical="center"/>
    </xf>
    <xf fontId="26" fillId="0" borderId="9" numFmtId="0" xfId="0" applyFont="1" applyBorder="1" applyAlignment="1">
      <alignment horizontal="center" vertical="center" wrapText="1"/>
    </xf>
    <xf fontId="26" fillId="0" borderId="34" numFmtId="0" xfId="0" applyFont="1" applyBorder="1" applyAlignment="1">
      <alignment horizontal="center" vertical="center" wrapText="1"/>
    </xf>
    <xf fontId="27" fillId="0" borderId="9" numFmtId="0" xfId="0" applyFont="1" applyBorder="1" applyAlignment="1">
      <alignment horizontal="center" vertical="center" wrapText="1"/>
    </xf>
    <xf fontId="26" fillId="0" borderId="35" numFmtId="0" xfId="0" applyFont="1" applyBorder="1" applyAlignment="1">
      <alignment horizontal="center" vertical="center" wrapText="1"/>
    </xf>
    <xf fontId="27" fillId="0" borderId="35" numFmtId="0" xfId="0" applyFont="1" applyBorder="1" applyAlignment="1">
      <alignment horizontal="center" vertical="center" wrapText="1"/>
    </xf>
    <xf fontId="28" fillId="0" borderId="36" numFmtId="0" xfId="0" applyFont="1" applyBorder="1" applyAlignment="1">
      <alignment horizontal="left"/>
    </xf>
    <xf fontId="28" fillId="0" borderId="37" numFmtId="0" xfId="0" applyFont="1" applyBorder="1"/>
    <xf fontId="22" fillId="0" borderId="25" numFmtId="0" xfId="0" applyFont="1" applyBorder="1" applyAlignment="1">
      <alignment horizontal="center" vertical="center"/>
    </xf>
    <xf fontId="18" fillId="0" borderId="25" numFmtId="2" xfId="0" applyNumberFormat="1" applyFont="1" applyBorder="1" applyAlignment="1">
      <alignment horizontal="center" vertical="center"/>
    </xf>
    <xf fontId="18" fillId="0" borderId="25" numFmtId="0" xfId="0" applyFont="1" applyBorder="1" applyAlignment="1">
      <alignment horizontal="center" vertical="center"/>
    </xf>
    <xf fontId="20" fillId="0" borderId="25" numFmtId="0" xfId="0" applyFont="1" applyBorder="1" applyAlignment="1">
      <alignment horizontal="center" vertical="center"/>
    </xf>
    <xf fontId="20" fillId="3" borderId="38" numFmtId="0" xfId="0" applyFont="1" applyFill="1" applyBorder="1" applyAlignment="1">
      <alignment horizontal="center" vertical="center"/>
    </xf>
    <xf fontId="20" fillId="5" borderId="25" numFmtId="162" xfId="0" applyNumberFormat="1" applyFont="1" applyFill="1" applyBorder="1" applyAlignment="1">
      <alignment horizontal="center" vertical="top"/>
    </xf>
    <xf fontId="20" fillId="5" borderId="25" numFmtId="2" xfId="0" applyNumberFormat="1" applyFont="1" applyFill="1" applyBorder="1" applyAlignment="1">
      <alignment horizontal="center" vertical="top"/>
    </xf>
    <xf fontId="20" fillId="5" borderId="25" numFmtId="1" xfId="0" applyNumberFormat="1" applyFont="1" applyFill="1" applyBorder="1" applyAlignment="1">
      <alignment horizontal="center" vertical="top"/>
    </xf>
    <xf fontId="20" fillId="5" borderId="25" numFmtId="162" xfId="0" applyNumberFormat="1" applyFont="1" applyFill="1" applyBorder="1" applyAlignment="1">
      <alignment horizontal="center" vertical="center"/>
    </xf>
    <xf fontId="20" fillId="5" borderId="25" numFmtId="1" xfId="0" applyNumberFormat="1" applyFont="1" applyFill="1" applyBorder="1" applyAlignment="1">
      <alignment horizontal="center" vertical="center"/>
    </xf>
    <xf fontId="20" fillId="0" borderId="25" numFmtId="163" xfId="0" applyNumberFormat="1" applyFont="1" applyBorder="1"/>
    <xf fontId="29" fillId="4" borderId="0" numFmtId="0" xfId="0" applyFont="1" applyFill="1"/>
    <xf fontId="29" fillId="0" borderId="25" numFmtId="0" xfId="0" applyFont="1" applyBorder="1" applyAlignment="1">
      <alignment horizontal="center" vertical="center"/>
    </xf>
    <xf fontId="29" fillId="5" borderId="25" numFmtId="162" xfId="0" applyNumberFormat="1" applyFont="1" applyFill="1" applyBorder="1" applyAlignment="1">
      <alignment horizontal="center" vertical="top"/>
    </xf>
    <xf fontId="29" fillId="5" borderId="25" numFmtId="2" xfId="0" applyNumberFormat="1" applyFont="1" applyFill="1" applyBorder="1" applyAlignment="1">
      <alignment horizontal="center" vertical="top"/>
    </xf>
    <xf fontId="29" fillId="5" borderId="25" numFmtId="1" xfId="0" applyNumberFormat="1" applyFont="1" applyFill="1" applyBorder="1" applyAlignment="1">
      <alignment horizontal="center" vertical="top"/>
    </xf>
    <xf fontId="29" fillId="5" borderId="25" numFmtId="162" xfId="0" applyNumberFormat="1" applyFont="1" applyFill="1" applyBorder="1" applyAlignment="1">
      <alignment horizontal="center" vertical="center"/>
    </xf>
    <xf fontId="29" fillId="5" borderId="25" numFmtId="1" xfId="0" applyNumberFormat="1" applyFont="1" applyFill="1" applyBorder="1" applyAlignment="1">
      <alignment horizontal="center" vertical="center"/>
    </xf>
    <xf fontId="29" fillId="0" borderId="25" numFmtId="163" xfId="0" applyNumberFormat="1" applyFont="1" applyBorder="1"/>
    <xf fontId="18" fillId="5" borderId="25" numFmtId="162" xfId="0" applyNumberFormat="1" applyFont="1" applyFill="1" applyBorder="1" applyAlignment="1">
      <alignment horizontal="center" vertical="top"/>
    </xf>
    <xf fontId="18" fillId="5" borderId="25" numFmtId="2" xfId="0" applyNumberFormat="1" applyFont="1" applyFill="1" applyBorder="1" applyAlignment="1">
      <alignment horizontal="center" vertical="top"/>
    </xf>
    <xf fontId="18" fillId="5" borderId="25" numFmtId="1" xfId="0" applyNumberFormat="1" applyFont="1" applyFill="1" applyBorder="1" applyAlignment="1">
      <alignment horizontal="center" vertical="top"/>
    </xf>
    <xf fontId="18" fillId="5" borderId="25" numFmtId="162" xfId="0" applyNumberFormat="1" applyFont="1" applyFill="1" applyBorder="1" applyAlignment="1">
      <alignment horizontal="center" vertical="center"/>
    </xf>
    <xf fontId="18" fillId="5" borderId="25" numFmtId="1" xfId="0" applyNumberFormat="1" applyFont="1" applyFill="1" applyBorder="1" applyAlignment="1">
      <alignment horizontal="center" vertical="center"/>
    </xf>
    <xf fontId="18" fillId="0" borderId="25" numFmtId="163" xfId="0" applyNumberFormat="1" applyFont="1" applyBorder="1"/>
    <xf fontId="30" fillId="4" borderId="0" numFmtId="0" xfId="0" applyFont="1" applyFill="1"/>
    <xf fontId="30" fillId="0" borderId="25" numFmtId="0" xfId="0" applyFont="1" applyBorder="1" applyAlignment="1">
      <alignment horizontal="center" vertical="center"/>
    </xf>
    <xf fontId="30" fillId="5" borderId="25" numFmtId="162" xfId="0" applyNumberFormat="1" applyFont="1" applyFill="1" applyBorder="1" applyAlignment="1">
      <alignment horizontal="center" vertical="top"/>
    </xf>
    <xf fontId="30" fillId="5" borderId="25" numFmtId="2" xfId="0" applyNumberFormat="1" applyFont="1" applyFill="1" applyBorder="1" applyAlignment="1">
      <alignment horizontal="center" vertical="top"/>
    </xf>
    <xf fontId="30" fillId="5" borderId="25" numFmtId="1" xfId="0" applyNumberFormat="1" applyFont="1" applyFill="1" applyBorder="1" applyAlignment="1">
      <alignment horizontal="center" vertical="top"/>
    </xf>
    <xf fontId="30" fillId="5" borderId="25" numFmtId="162" xfId="0" applyNumberFormat="1" applyFont="1" applyFill="1" applyBorder="1" applyAlignment="1">
      <alignment horizontal="center" vertical="center"/>
    </xf>
    <xf fontId="30" fillId="5" borderId="25" numFmtId="1" xfId="0" applyNumberFormat="1" applyFont="1" applyFill="1" applyBorder="1" applyAlignment="1">
      <alignment horizontal="center" vertical="center"/>
    </xf>
    <xf fontId="30" fillId="0" borderId="25" numFmtId="163" xfId="0" applyNumberFormat="1" applyFont="1" applyBorder="1"/>
    <xf fontId="20" fillId="0" borderId="39" numFmtId="0" xfId="0" applyFont="1" applyBorder="1" applyAlignment="1">
      <alignment horizontal="center" vertical="center"/>
    </xf>
    <xf fontId="20" fillId="0" borderId="18" numFmtId="0" xfId="0" applyFont="1" applyBorder="1" applyAlignment="1">
      <alignment horizontal="center" vertical="center"/>
    </xf>
    <xf fontId="20" fillId="0" borderId="40" numFmtId="0" xfId="0" applyFont="1" applyBorder="1" applyAlignment="1">
      <alignment horizontal="center" vertical="center"/>
    </xf>
    <xf fontId="20" fillId="0" borderId="38" numFmtId="0" xfId="0" applyFont="1" applyBorder="1" applyAlignment="1">
      <alignment horizontal="center" vertical="center"/>
    </xf>
    <xf fontId="28" fillId="0" borderId="27" numFmtId="0" xfId="0" applyFont="1" applyBorder="1" applyAlignment="1">
      <alignment horizontal="left" vertical="top"/>
    </xf>
    <xf fontId="28" fillId="0" borderId="28" numFmtId="0" xfId="0" applyFont="1" applyBorder="1" applyAlignment="1">
      <alignment horizontal="left" vertical="top"/>
    </xf>
    <xf fontId="28" fillId="0" borderId="25" numFmtId="0" xfId="0" applyFont="1" applyBorder="1" applyAlignment="1">
      <alignment horizontal="center" vertical="center"/>
    </xf>
    <xf fontId="29" fillId="0" borderId="39" numFmtId="0" xfId="0" applyFont="1" applyBorder="1" applyAlignment="1">
      <alignment horizontal="center" vertical="center"/>
    </xf>
    <xf fontId="29" fillId="0" borderId="18" numFmtId="0" xfId="0" applyFont="1" applyBorder="1" applyAlignment="1">
      <alignment horizontal="center" vertical="center"/>
    </xf>
    <xf fontId="29" fillId="0" borderId="40" numFmtId="0" xfId="0" applyFont="1" applyBorder="1" applyAlignment="1">
      <alignment horizontal="center" vertical="center"/>
    </xf>
    <xf fontId="18" fillId="0" borderId="39" numFmtId="0" xfId="0" applyFont="1" applyBorder="1" applyAlignment="1">
      <alignment horizontal="center" vertical="center"/>
    </xf>
    <xf fontId="31" fillId="5" borderId="25" numFmtId="2" xfId="0" applyNumberFormat="1" applyFont="1" applyFill="1" applyBorder="1" applyAlignment="1">
      <alignment horizontal="center" vertical="top"/>
    </xf>
    <xf fontId="31" fillId="5" borderId="25" numFmtId="1" xfId="0" applyNumberFormat="1" applyFont="1" applyFill="1" applyBorder="1" applyAlignment="1">
      <alignment horizontal="center" vertical="top"/>
    </xf>
    <xf fontId="18" fillId="0" borderId="18" numFmtId="0" xfId="0" applyFont="1" applyBorder="1" applyAlignment="1">
      <alignment horizontal="center" vertical="center"/>
    </xf>
    <xf fontId="18" fillId="0" borderId="40" numFmtId="0" xfId="0" applyFont="1" applyBorder="1" applyAlignment="1">
      <alignment horizontal="center" vertical="center"/>
    </xf>
    <xf fontId="28" fillId="0" borderId="25" numFmtId="0" xfId="0" applyFont="1" applyBorder="1" applyAlignment="1">
      <alignment horizontal="left" vertical="center"/>
    </xf>
    <xf fontId="32" fillId="0" borderId="25" numFmtId="0" xfId="0" applyFont="1" applyBorder="1" applyAlignment="1">
      <alignment horizontal="center" vertical="center"/>
    </xf>
    <xf fontId="33" fillId="0" borderId="0" numFmtId="0" xfId="0" applyFont="1"/>
    <xf fontId="32" fillId="0" borderId="0" numFmtId="0" xfId="0" applyFont="1"/>
    <xf fontId="34" fillId="0" borderId="0" numFmtId="0" xfId="0" applyFont="1" applyAlignment="1">
      <alignment horizontal="center" vertical="center" wrapText="1"/>
    </xf>
    <xf fontId="35" fillId="0" borderId="0" numFmtId="0" xfId="0" applyFont="1" applyAlignment="1">
      <alignment horizontal="center" vertical="center" wrapText="1"/>
    </xf>
    <xf fontId="20" fillId="5" borderId="25" numFmtId="162" xfId="0" applyNumberFormat="1" applyFont="1" applyFill="1" applyBorder="1"/>
    <xf fontId="28" fillId="0" borderId="0" numFmtId="0" xfId="0" applyFont="1" applyAlignment="1">
      <alignment horizontal="left"/>
    </xf>
    <xf fontId="22" fillId="0" borderId="0" numFmtId="0" xfId="0" applyFont="1"/>
    <xf fontId="28" fillId="0" borderId="0" numFmtId="0" xfId="0" applyFont="1"/>
    <xf fontId="20" fillId="0" borderId="25" numFmtId="0" xfId="0" applyFont="1" applyBorder="1"/>
  </cellXfs>
  <cellStyles count="4">
    <cellStyle name="Normal_Sheet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3</xdr:col>
      <xdr:colOff>394971</xdr:colOff>
      <xdr:row>12</xdr:row>
      <xdr:rowOff>76199</xdr:rowOff>
    </xdr:from>
    <xdr:to>
      <xdr:col>3</xdr:col>
      <xdr:colOff>933451</xdr:colOff>
      <xdr:row>15</xdr:row>
      <xdr:rowOff>133350</xdr:rowOff>
    </xdr:to>
    <xdr:pic>
      <xdr:nvPicPr>
        <xdr:cNvPr id="7" name="Grafik 1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4497071" y="3016249"/>
          <a:ext cx="538480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433071</xdr:colOff>
      <xdr:row>17</xdr:row>
      <xdr:rowOff>87630</xdr:rowOff>
    </xdr:from>
    <xdr:to>
      <xdr:col>3</xdr:col>
      <xdr:colOff>889001</xdr:colOff>
      <xdr:row>20</xdr:row>
      <xdr:rowOff>132673</xdr:rowOff>
    </xdr:to>
    <xdr:pic>
      <xdr:nvPicPr>
        <xdr:cNvPr id="8" name="Grafik 3"/>
        <xdr:cNvPicPr>
          <a:picLocks noChangeAspect="1"/>
        </xdr:cNvPicPr>
      </xdr:nvPicPr>
      <xdr:blipFill>
        <a:blip r:embed="rId2"/>
        <a:stretch/>
      </xdr:blipFill>
      <xdr:spPr bwMode="auto">
        <a:xfrm>
          <a:off x="4535171" y="3961130"/>
          <a:ext cx="455930" cy="597493"/>
        </a:xfrm>
        <a:prstGeom prst="rect">
          <a:avLst/>
        </a:prstGeom>
      </xdr:spPr>
    </xdr:pic>
    <xdr:clientData/>
  </xdr:twoCellAnchor>
  <xdr:twoCellAnchor editAs="oneCell">
    <xdr:from>
      <xdr:col>3</xdr:col>
      <xdr:colOff>461009</xdr:colOff>
      <xdr:row>22</xdr:row>
      <xdr:rowOff>88942</xdr:rowOff>
    </xdr:from>
    <xdr:to>
      <xdr:col>3</xdr:col>
      <xdr:colOff>895350</xdr:colOff>
      <xdr:row>24</xdr:row>
      <xdr:rowOff>133439</xdr:rowOff>
    </xdr:to>
    <xdr:pic>
      <xdr:nvPicPr>
        <xdr:cNvPr id="9" name="Grafik 4"/>
        <xdr:cNvPicPr>
          <a:picLocks noChangeAspect="1"/>
        </xdr:cNvPicPr>
      </xdr:nvPicPr>
      <xdr:blipFill>
        <a:blip r:embed="rId3"/>
        <a:stretch/>
      </xdr:blipFill>
      <xdr:spPr bwMode="auto">
        <a:xfrm>
          <a:off x="4563110" y="4889542"/>
          <a:ext cx="434340" cy="4127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169510</xdr:rowOff>
    </xdr:from>
    <xdr:to>
      <xdr:col>1</xdr:col>
      <xdr:colOff>2095500</xdr:colOff>
      <xdr:row>2</xdr:row>
      <xdr:rowOff>2735</xdr:rowOff>
    </xdr:to>
    <xdr:pic>
      <xdr:nvPicPr>
        <xdr:cNvPr id="10" name="Рисунок 1" descr="https://bikton.ru/wp-content/themes/yootheme/cache/Logo-5-f5e916be.png"/>
        <xdr:cNvPicPr>
          <a:picLocks noChangeAspect="1" noChangeArrowheads="1"/>
        </xdr:cNvPicPr>
      </xdr:nvPicPr>
      <xdr:blipFill>
        <a:blip r:embed="rId4"/>
        <a:stretch/>
      </xdr:blipFill>
      <xdr:spPr bwMode="auto">
        <a:xfrm>
          <a:off x="0" y="169511"/>
          <a:ext cx="2324100" cy="41107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341271</xdr:colOff>
      <xdr:row>32</xdr:row>
      <xdr:rowOff>66420</xdr:rowOff>
    </xdr:from>
    <xdr:to>
      <xdr:col>3</xdr:col>
      <xdr:colOff>965200</xdr:colOff>
      <xdr:row>35</xdr:row>
      <xdr:rowOff>155810</xdr:rowOff>
    </xdr:to>
    <xdr:pic>
      <xdr:nvPicPr>
        <xdr:cNvPr id="11" name="Grafik 4"/>
        <xdr:cNvPicPr>
          <a:picLocks noChangeAspect="1"/>
        </xdr:cNvPicPr>
      </xdr:nvPicPr>
      <xdr:blipFill>
        <a:blip r:embed="rId5"/>
        <a:stretch/>
      </xdr:blipFill>
      <xdr:spPr bwMode="auto">
        <a:xfrm>
          <a:off x="4443371" y="7222870"/>
          <a:ext cx="623929" cy="641840"/>
        </a:xfrm>
        <a:prstGeom prst="rect">
          <a:avLst/>
        </a:prstGeom>
      </xdr:spPr>
    </xdr:pic>
    <xdr:clientData/>
  </xdr:twoCellAnchor>
  <xdr:twoCellAnchor editAs="oneCell">
    <xdr:from>
      <xdr:col>0</xdr:col>
      <xdr:colOff>165031</xdr:colOff>
      <xdr:row>53</xdr:row>
      <xdr:rowOff>63500</xdr:rowOff>
    </xdr:from>
    <xdr:to>
      <xdr:col>2</xdr:col>
      <xdr:colOff>629517</xdr:colOff>
      <xdr:row>55</xdr:row>
      <xdr:rowOff>128120</xdr:rowOff>
    </xdr:to>
    <xdr:pic>
      <xdr:nvPicPr>
        <xdr:cNvPr id="12" name="Рисунок 11" descr="https://bikton.ru/wp-content/themes/yootheme/cache/Logo-5-f5e916be.png"/>
        <xdr:cNvPicPr>
          <a:picLocks noChangeAspect="1" noChangeArrowheads="1"/>
        </xdr:cNvPicPr>
      </xdr:nvPicPr>
      <xdr:blipFill>
        <a:blip r:embed="rId4"/>
        <a:stretch/>
      </xdr:blipFill>
      <xdr:spPr bwMode="auto">
        <a:xfrm>
          <a:off x="165030" y="11423650"/>
          <a:ext cx="3258485" cy="483720"/>
        </a:xfrm>
        <a:prstGeom prst="rect">
          <a:avLst/>
        </a:prstGeom>
        <a:noFill/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47" activeCellId="0" sqref="A47:B47"/>
    </sheetView>
  </sheetViews>
  <sheetFormatPr defaultColWidth="11.54296875" defaultRowHeight="14.4"/>
  <cols>
    <col bestFit="1" customWidth="1" min="1" max="1" width="3.26953125"/>
    <col customWidth="1" min="2" max="2" width="36.7265625"/>
    <col bestFit="1" customWidth="1" min="3" max="3" width="18.7265625"/>
    <col customWidth="1" min="4" max="4" width="17.54296875"/>
    <col customWidth="1" min="5" max="5" width="18.453125"/>
    <col customWidth="1" min="6" max="6" width="17.54296875"/>
    <col customWidth="1" min="7" max="15" width="8"/>
    <col customWidth="1" min="16" max="16" width="12"/>
    <col customWidth="1" min="17" max="17" width="3.08984375"/>
  </cols>
  <sheetData>
    <row r="1" ht="15">
      <c r="A1" s="1"/>
      <c r="B1" s="1"/>
      <c r="C1" s="1"/>
      <c r="D1" s="2"/>
      <c r="E1" s="2"/>
    </row>
    <row r="2" ht="28.199999999999999">
      <c r="A2" s="1"/>
      <c r="B2" s="1"/>
      <c r="C2" s="1"/>
      <c r="D2" s="3" t="s">
        <v>0</v>
      </c>
      <c r="E2" s="4"/>
    </row>
    <row r="3">
      <c r="A3" s="1"/>
      <c r="B3" s="1"/>
      <c r="C3" s="1"/>
      <c r="D3" s="1"/>
      <c r="E3" s="5"/>
    </row>
    <row r="4">
      <c r="A4" s="1"/>
      <c r="B4" s="1"/>
      <c r="C4" s="6" t="s">
        <v>1</v>
      </c>
      <c r="D4" s="7">
        <v>45366</v>
      </c>
      <c r="E4" s="7"/>
    </row>
    <row r="5">
      <c r="A5" s="1"/>
      <c r="B5" s="1"/>
      <c r="C5" s="6" t="s">
        <v>2</v>
      </c>
      <c r="D5" s="8" t="s">
        <v>3</v>
      </c>
      <c r="E5" s="8"/>
    </row>
    <row r="6">
      <c r="A6" s="1"/>
      <c r="B6" s="1"/>
      <c r="C6" s="1"/>
    </row>
    <row r="7" ht="16.199999999999999">
      <c r="A7" s="9" t="s">
        <v>4</v>
      </c>
      <c r="B7" s="9"/>
    </row>
    <row r="8" ht="15.5">
      <c r="A8" s="10" t="s">
        <v>5</v>
      </c>
      <c r="B8" s="10"/>
      <c r="C8" s="10"/>
      <c r="D8" s="10"/>
      <c r="E8" s="10"/>
    </row>
    <row r="9" ht="15"/>
    <row r="10" ht="52.799999999999997">
      <c r="A10" s="11" t="s">
        <v>6</v>
      </c>
      <c r="B10" s="12"/>
      <c r="C10" s="13" t="s">
        <v>7</v>
      </c>
      <c r="D10" s="14" t="s">
        <v>8</v>
      </c>
      <c r="E10" s="13" t="s">
        <v>9</v>
      </c>
    </row>
    <row r="11" s="15" customFormat="1" ht="15"/>
    <row r="12" ht="15">
      <c r="A12" s="16" t="s">
        <v>10</v>
      </c>
      <c r="B12" s="17"/>
      <c r="C12" s="18"/>
      <c r="D12" s="19"/>
      <c r="E12" s="20" t="s">
        <v>11</v>
      </c>
    </row>
    <row r="13">
      <c r="A13" s="21"/>
      <c r="B13" s="22" t="s">
        <v>12</v>
      </c>
      <c r="C13" s="23">
        <v>2.5</v>
      </c>
      <c r="D13" s="24"/>
      <c r="E13" s="25">
        <v>8295</v>
      </c>
    </row>
    <row r="14">
      <c r="A14" s="26"/>
      <c r="B14" s="27" t="s">
        <v>12</v>
      </c>
      <c r="C14" s="28">
        <v>3.5</v>
      </c>
      <c r="D14" s="29"/>
      <c r="E14" s="30">
        <v>8536</v>
      </c>
    </row>
    <row r="15">
      <c r="A15" s="31"/>
      <c r="B15" s="15" t="s">
        <v>13</v>
      </c>
      <c r="C15" s="32">
        <v>3.5</v>
      </c>
      <c r="D15" s="29"/>
      <c r="E15" s="30">
        <v>8295</v>
      </c>
    </row>
    <row r="16" ht="15">
      <c r="A16" s="33"/>
      <c r="B16" s="34" t="s">
        <v>13</v>
      </c>
      <c r="C16" s="28">
        <v>5</v>
      </c>
      <c r="D16" s="35"/>
      <c r="E16" s="36">
        <v>8536</v>
      </c>
    </row>
    <row r="17" ht="15">
      <c r="A17" s="37" t="s">
        <v>14</v>
      </c>
      <c r="B17" s="38"/>
      <c r="C17" s="18"/>
      <c r="D17" s="19"/>
      <c r="E17" s="39" t="s">
        <v>11</v>
      </c>
    </row>
    <row r="18">
      <c r="A18" s="21"/>
      <c r="B18" s="22" t="s">
        <v>12</v>
      </c>
      <c r="C18" s="23">
        <v>2.5</v>
      </c>
      <c r="D18" s="24"/>
      <c r="E18" s="25">
        <v>8536</v>
      </c>
    </row>
    <row r="19">
      <c r="A19" s="26"/>
      <c r="B19" s="27" t="s">
        <v>12</v>
      </c>
      <c r="C19" s="28">
        <v>3.5</v>
      </c>
      <c r="D19" s="29"/>
      <c r="E19" s="30">
        <v>8777</v>
      </c>
    </row>
    <row r="20">
      <c r="A20" s="31"/>
      <c r="B20" s="15" t="s">
        <v>13</v>
      </c>
      <c r="C20" s="32">
        <v>3.5</v>
      </c>
      <c r="D20" s="29"/>
      <c r="E20" s="30">
        <v>8536</v>
      </c>
    </row>
    <row r="21" ht="15">
      <c r="A21" s="33"/>
      <c r="B21" s="34" t="s">
        <v>13</v>
      </c>
      <c r="C21" s="28">
        <v>5</v>
      </c>
      <c r="D21" s="35"/>
      <c r="E21" s="36">
        <v>8765</v>
      </c>
    </row>
    <row r="22">
      <c r="A22" s="37" t="s">
        <v>15</v>
      </c>
      <c r="B22" s="38"/>
      <c r="C22" s="18"/>
      <c r="D22" s="19"/>
      <c r="E22" s="39" t="s">
        <v>16</v>
      </c>
    </row>
    <row r="23">
      <c r="A23" s="26"/>
      <c r="B23" s="27" t="s">
        <v>17</v>
      </c>
      <c r="C23" s="28"/>
      <c r="D23" s="24"/>
      <c r="E23" s="30">
        <v>505</v>
      </c>
    </row>
    <row r="24">
      <c r="A24" s="31"/>
      <c r="B24" s="15" t="s">
        <v>18</v>
      </c>
      <c r="C24" s="32"/>
      <c r="D24" s="29"/>
      <c r="E24" s="30">
        <v>607</v>
      </c>
    </row>
    <row r="25" ht="15">
      <c r="A25" s="33"/>
      <c r="B25" s="34" t="s">
        <v>19</v>
      </c>
      <c r="C25" s="40"/>
      <c r="D25" s="35"/>
      <c r="E25" s="36">
        <v>633</v>
      </c>
    </row>
    <row r="26">
      <c r="B26" s="41" t="s">
        <v>20</v>
      </c>
    </row>
    <row r="27">
      <c r="B27" s="41" t="s">
        <v>21</v>
      </c>
    </row>
    <row r="28">
      <c r="B28" s="41" t="s">
        <v>22</v>
      </c>
    </row>
    <row r="29" ht="15">
      <c r="B29" s="41"/>
    </row>
    <row r="30" ht="52.799999999999997">
      <c r="A30" s="11" t="s">
        <v>6</v>
      </c>
      <c r="B30" s="12"/>
      <c r="C30" s="42" t="s">
        <v>7</v>
      </c>
      <c r="D30" s="43" t="s">
        <v>8</v>
      </c>
      <c r="E30" s="44" t="s">
        <v>9</v>
      </c>
    </row>
    <row r="31" ht="15.5">
      <c r="A31" s="31"/>
      <c r="B31" s="15"/>
      <c r="C31" s="15"/>
      <c r="D31" s="15"/>
      <c r="E31" s="45"/>
    </row>
    <row r="32" ht="15">
      <c r="A32" s="37" t="s">
        <v>23</v>
      </c>
      <c r="B32" s="38"/>
      <c r="C32" s="18"/>
      <c r="D32" s="18"/>
      <c r="E32" s="46"/>
    </row>
    <row r="33">
      <c r="A33" s="47" t="s">
        <v>24</v>
      </c>
      <c r="B33" s="48"/>
      <c r="C33" s="49">
        <v>3.5</v>
      </c>
      <c r="D33" s="50"/>
      <c r="E33" s="51">
        <v>72.129999999999995</v>
      </c>
    </row>
    <row r="34">
      <c r="A34" s="52"/>
      <c r="B34" s="53"/>
      <c r="C34" s="49"/>
      <c r="D34" s="50"/>
      <c r="E34" s="51"/>
    </row>
    <row r="35">
      <c r="A35" s="52"/>
      <c r="B35" s="53"/>
      <c r="C35" s="49"/>
      <c r="D35" s="50"/>
      <c r="E35" s="51"/>
    </row>
    <row r="36" ht="15">
      <c r="A36" s="54"/>
      <c r="B36" s="55"/>
      <c r="C36" s="56"/>
      <c r="D36" s="57"/>
      <c r="E36" s="58"/>
    </row>
    <row r="37">
      <c r="B37" s="59" t="s">
        <v>20</v>
      </c>
    </row>
    <row r="38">
      <c r="B38" s="41" t="s">
        <v>25</v>
      </c>
    </row>
    <row r="39">
      <c r="B39" s="41" t="s">
        <v>26</v>
      </c>
    </row>
    <row r="40" ht="15">
      <c r="B40" s="41"/>
    </row>
    <row r="41" ht="35" customHeight="1">
      <c r="A41" s="60" t="s">
        <v>6</v>
      </c>
      <c r="B41" s="61"/>
      <c r="C41" s="62" t="s">
        <v>9</v>
      </c>
      <c r="D41" s="63"/>
      <c r="E41" s="64"/>
      <c r="F41" s="15"/>
    </row>
    <row r="42" ht="3" customHeight="1">
      <c r="B42" s="65"/>
      <c r="C42" s="66"/>
      <c r="D42" s="66"/>
      <c r="E42" s="67"/>
      <c r="F42" s="68"/>
    </row>
    <row r="43">
      <c r="A43" s="69" t="s">
        <v>27</v>
      </c>
      <c r="B43" s="70"/>
      <c r="C43" s="71"/>
      <c r="D43" s="71"/>
      <c r="E43" s="72"/>
    </row>
    <row r="44">
      <c r="A44" s="73" t="s">
        <v>28</v>
      </c>
      <c r="B44" s="73"/>
      <c r="C44" s="74">
        <v>260</v>
      </c>
      <c r="D44" s="74"/>
      <c r="E44" s="75"/>
    </row>
    <row r="45" ht="14.5" customHeight="1">
      <c r="A45" s="73" t="s">
        <v>29</v>
      </c>
      <c r="B45" s="73"/>
      <c r="C45" s="74">
        <v>260</v>
      </c>
      <c r="D45" s="74"/>
      <c r="E45" s="75"/>
    </row>
    <row r="46" ht="14.5" customHeight="1">
      <c r="A46" s="73" t="s">
        <v>30</v>
      </c>
      <c r="B46" s="73"/>
      <c r="C46" s="74">
        <v>160</v>
      </c>
      <c r="D46" s="74"/>
      <c r="E46" s="75"/>
    </row>
    <row r="47">
      <c r="A47" s="76" t="s">
        <v>31</v>
      </c>
      <c r="B47" s="61"/>
      <c r="C47" s="77"/>
      <c r="D47" s="78"/>
      <c r="E47" s="79"/>
    </row>
    <row r="48" ht="14.5" customHeight="1">
      <c r="A48" s="80" t="s">
        <v>32</v>
      </c>
      <c r="B48" s="81"/>
      <c r="C48" s="82">
        <v>267</v>
      </c>
      <c r="D48" s="82"/>
      <c r="E48" s="83"/>
    </row>
    <row r="49">
      <c r="B49" s="41"/>
    </row>
    <row r="50">
      <c r="A50" s="84"/>
      <c r="B50" s="85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>
      <c r="A51" s="86"/>
      <c r="B51" s="87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ht="16.5">
      <c r="A52" s="88"/>
      <c r="B52" s="89"/>
      <c r="C52" s="89"/>
      <c r="D52" s="89"/>
      <c r="E52" s="89"/>
      <c r="F52" s="89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86"/>
    </row>
    <row r="53" ht="28.800000000000001">
      <c r="A53" s="88"/>
      <c r="B53" s="89"/>
      <c r="C53" s="89"/>
      <c r="D53" s="89"/>
      <c r="E53" s="89"/>
      <c r="F53" s="89"/>
      <c r="G53" s="89"/>
      <c r="H53" s="91"/>
      <c r="I53" s="91"/>
      <c r="J53" s="92" t="s">
        <v>33</v>
      </c>
      <c r="K53" s="92"/>
      <c r="L53" s="92"/>
      <c r="M53" s="92"/>
      <c r="N53" s="92"/>
      <c r="O53" s="92"/>
      <c r="P53" s="92"/>
      <c r="Q53" s="86"/>
    </row>
    <row r="54" ht="16.5">
      <c r="A54" s="88"/>
      <c r="B54" s="89"/>
      <c r="C54" s="89"/>
      <c r="D54" s="89"/>
      <c r="E54" s="89"/>
      <c r="F54" s="89"/>
      <c r="G54" s="89"/>
      <c r="H54" s="91"/>
      <c r="I54" s="91"/>
      <c r="J54" s="91"/>
      <c r="K54" s="91"/>
      <c r="L54" s="89"/>
      <c r="M54" s="89"/>
      <c r="N54" s="93"/>
      <c r="O54" s="93"/>
      <c r="P54" s="93"/>
      <c r="Q54" s="86"/>
    </row>
    <row r="55" ht="16.5">
      <c r="A55" s="88"/>
      <c r="B55" s="89"/>
      <c r="C55" s="89"/>
      <c r="D55" s="89"/>
      <c r="E55" s="89"/>
      <c r="F55" s="89"/>
      <c r="G55" s="89"/>
      <c r="H55" s="89"/>
      <c r="I55" s="89"/>
      <c r="J55" s="89" t="s">
        <v>34</v>
      </c>
      <c r="K55" s="94">
        <v>45366</v>
      </c>
      <c r="L55" s="95"/>
      <c r="M55" s="89"/>
      <c r="N55" s="93"/>
      <c r="O55" s="93"/>
      <c r="P55" s="93"/>
      <c r="Q55" s="86"/>
    </row>
    <row r="56" ht="17.399999999999999">
      <c r="A56" s="88"/>
      <c r="B56" s="96"/>
      <c r="C56" s="96"/>
      <c r="D56" s="96"/>
      <c r="E56" s="96"/>
      <c r="F56" s="96"/>
      <c r="G56" s="89"/>
      <c r="H56" s="91"/>
      <c r="I56" s="91"/>
      <c r="J56" s="91"/>
      <c r="K56" s="91"/>
      <c r="L56" s="89"/>
      <c r="M56" s="89"/>
      <c r="N56" s="93"/>
      <c r="O56" s="93"/>
      <c r="P56" s="93"/>
      <c r="Q56" s="86"/>
    </row>
    <row r="57" ht="16.5">
      <c r="A57" s="97"/>
      <c r="B57" s="98" t="s">
        <v>35</v>
      </c>
      <c r="C57" s="98"/>
      <c r="D57" s="98"/>
      <c r="E57" s="98"/>
      <c r="F57" s="98"/>
      <c r="G57" s="98"/>
      <c r="H57" s="99"/>
      <c r="I57" s="98"/>
      <c r="J57" s="98"/>
      <c r="K57" s="98"/>
      <c r="L57" s="98"/>
      <c r="M57" s="98"/>
      <c r="N57" s="100"/>
      <c r="O57" s="100"/>
      <c r="P57" s="100"/>
      <c r="Q57" s="86"/>
    </row>
    <row r="58" ht="16.5">
      <c r="A58" s="88"/>
      <c r="B58" s="101" t="s">
        <v>36</v>
      </c>
      <c r="C58" s="101"/>
      <c r="D58" s="101" t="s">
        <v>7</v>
      </c>
      <c r="E58" s="101" t="s">
        <v>37</v>
      </c>
      <c r="F58" s="101" t="s">
        <v>38</v>
      </c>
      <c r="G58" s="101" t="s">
        <v>39</v>
      </c>
      <c r="H58" s="101"/>
      <c r="I58" s="102"/>
      <c r="J58" s="101" t="s">
        <v>40</v>
      </c>
      <c r="K58" s="101" t="s">
        <v>41</v>
      </c>
      <c r="L58" s="101" t="s">
        <v>42</v>
      </c>
      <c r="M58" s="101" t="s">
        <v>43</v>
      </c>
      <c r="N58" s="103" t="s">
        <v>44</v>
      </c>
      <c r="O58" s="103" t="s">
        <v>45</v>
      </c>
      <c r="P58" s="103" t="s">
        <v>46</v>
      </c>
      <c r="Q58" s="86"/>
    </row>
    <row r="59" ht="32.5" customHeight="1">
      <c r="A59" s="88"/>
      <c r="B59" s="104"/>
      <c r="C59" s="104"/>
      <c r="D59" s="104"/>
      <c r="E59" s="104"/>
      <c r="F59" s="104"/>
      <c r="G59" s="104" t="s">
        <v>47</v>
      </c>
      <c r="H59" s="104" t="s">
        <v>48</v>
      </c>
      <c r="I59" s="104" t="s">
        <v>49</v>
      </c>
      <c r="J59" s="104"/>
      <c r="K59" s="104"/>
      <c r="L59" s="104"/>
      <c r="M59" s="104"/>
      <c r="N59" s="105"/>
      <c r="O59" s="105"/>
      <c r="P59" s="105"/>
      <c r="Q59" s="86"/>
    </row>
    <row r="60" ht="15">
      <c r="A60" s="88"/>
      <c r="B60" s="106" t="s">
        <v>10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86"/>
    </row>
    <row r="61" ht="16.5">
      <c r="A61" s="88"/>
      <c r="B61" s="108" t="s">
        <v>50</v>
      </c>
      <c r="C61" s="108"/>
      <c r="D61" s="109">
        <v>2</v>
      </c>
      <c r="E61" s="110">
        <v>0.096000000000000002</v>
      </c>
      <c r="F61" s="111">
        <v>75</v>
      </c>
      <c r="G61" s="112">
        <v>625</v>
      </c>
      <c r="H61" s="111">
        <v>250</v>
      </c>
      <c r="I61" s="111">
        <v>200</v>
      </c>
      <c r="J61" s="113">
        <f>$G$10*H61*I61/1000000000</f>
        <v>0</v>
      </c>
      <c r="K61" s="114">
        <f>J61*400*1.25</f>
        <v>0</v>
      </c>
      <c r="L61" s="115">
        <v>60</v>
      </c>
      <c r="M61" s="116">
        <f t="shared" ref="M61:M113" si="0">L61*J61</f>
        <v>0</v>
      </c>
      <c r="N61" s="117">
        <v>17</v>
      </c>
      <c r="O61" s="116">
        <f t="shared" ref="O61:O113" si="1">N61*M61</f>
        <v>0</v>
      </c>
      <c r="P61" s="118">
        <f t="shared" ref="P61:P67" si="2">O61*400*1.25+N61*45</f>
        <v>765</v>
      </c>
      <c r="Q61" s="86"/>
    </row>
    <row r="62" ht="16.5">
      <c r="A62" s="88"/>
      <c r="B62" s="108"/>
      <c r="C62" s="108"/>
      <c r="D62" s="109"/>
      <c r="E62" s="110"/>
      <c r="F62" s="111"/>
      <c r="G62" s="112"/>
      <c r="H62" s="111"/>
      <c r="I62" s="111">
        <v>250</v>
      </c>
      <c r="J62" s="113">
        <f>$G$10*H61*I62/1000000000</f>
        <v>0</v>
      </c>
      <c r="K62" s="114">
        <f t="shared" ref="K62:K68" si="3">J62*500</f>
        <v>0</v>
      </c>
      <c r="L62" s="115">
        <v>48</v>
      </c>
      <c r="M62" s="116">
        <f t="shared" si="0"/>
        <v>0</v>
      </c>
      <c r="N62" s="117">
        <v>17</v>
      </c>
      <c r="O62" s="116">
        <f t="shared" si="1"/>
        <v>0</v>
      </c>
      <c r="P62" s="118">
        <f t="shared" si="2"/>
        <v>765</v>
      </c>
      <c r="Q62" s="86"/>
    </row>
    <row r="63" ht="16.5">
      <c r="A63" s="88"/>
      <c r="B63" s="108"/>
      <c r="C63" s="108"/>
      <c r="D63" s="109"/>
      <c r="E63" s="110"/>
      <c r="F63" s="111"/>
      <c r="G63" s="112"/>
      <c r="H63" s="111">
        <v>300</v>
      </c>
      <c r="I63" s="111">
        <v>200</v>
      </c>
      <c r="J63" s="113">
        <f>$G$10*H63*I63/1000000000</f>
        <v>0</v>
      </c>
      <c r="K63" s="114">
        <f t="shared" si="3"/>
        <v>0</v>
      </c>
      <c r="L63" s="115">
        <v>50</v>
      </c>
      <c r="M63" s="116">
        <f t="shared" si="0"/>
        <v>0</v>
      </c>
      <c r="N63" s="117">
        <v>17</v>
      </c>
      <c r="O63" s="116">
        <f t="shared" si="1"/>
        <v>0</v>
      </c>
      <c r="P63" s="118">
        <f t="shared" si="2"/>
        <v>765</v>
      </c>
      <c r="Q63" s="86"/>
    </row>
    <row r="64" ht="16.5">
      <c r="A64" s="88"/>
      <c r="B64" s="108"/>
      <c r="C64" s="108"/>
      <c r="D64" s="109"/>
      <c r="E64" s="110"/>
      <c r="F64" s="111"/>
      <c r="G64" s="112"/>
      <c r="H64" s="111"/>
      <c r="I64" s="111">
        <v>250</v>
      </c>
      <c r="J64" s="113">
        <f>$G$10*H63*I64/1000000000</f>
        <v>0</v>
      </c>
      <c r="K64" s="114">
        <f t="shared" si="3"/>
        <v>0</v>
      </c>
      <c r="L64" s="115">
        <v>40</v>
      </c>
      <c r="M64" s="116">
        <f t="shared" si="0"/>
        <v>0</v>
      </c>
      <c r="N64" s="117">
        <v>17</v>
      </c>
      <c r="O64" s="116">
        <f t="shared" si="1"/>
        <v>0</v>
      </c>
      <c r="P64" s="118">
        <f t="shared" si="2"/>
        <v>765</v>
      </c>
      <c r="Q64" s="86"/>
    </row>
    <row r="65" ht="16.5">
      <c r="A65" s="88"/>
      <c r="B65" s="108"/>
      <c r="C65" s="108"/>
      <c r="D65" s="109"/>
      <c r="E65" s="110"/>
      <c r="F65" s="111"/>
      <c r="G65" s="112"/>
      <c r="H65" s="111">
        <v>400</v>
      </c>
      <c r="I65" s="111">
        <v>200</v>
      </c>
      <c r="J65" s="113">
        <f>$G$10*H65*I65/1000000000</f>
        <v>0</v>
      </c>
      <c r="K65" s="114">
        <f t="shared" si="3"/>
        <v>0</v>
      </c>
      <c r="L65" s="115">
        <v>40</v>
      </c>
      <c r="M65" s="116">
        <f t="shared" si="0"/>
        <v>0</v>
      </c>
      <c r="N65" s="117">
        <v>15</v>
      </c>
      <c r="O65" s="116">
        <f t="shared" si="1"/>
        <v>0</v>
      </c>
      <c r="P65" s="118">
        <f t="shared" si="2"/>
        <v>675</v>
      </c>
      <c r="Q65" s="86"/>
    </row>
    <row r="66" ht="16.5">
      <c r="A66" s="88"/>
      <c r="B66" s="108"/>
      <c r="C66" s="108"/>
      <c r="D66" s="109"/>
      <c r="E66" s="110"/>
      <c r="F66" s="111"/>
      <c r="G66" s="112"/>
      <c r="H66" s="111"/>
      <c r="I66" s="111">
        <v>250</v>
      </c>
      <c r="J66" s="113">
        <f>$G$10*H65*I66/1000000000</f>
        <v>0</v>
      </c>
      <c r="K66" s="114">
        <f t="shared" si="3"/>
        <v>0</v>
      </c>
      <c r="L66" s="115">
        <v>32</v>
      </c>
      <c r="M66" s="116">
        <f t="shared" si="0"/>
        <v>0</v>
      </c>
      <c r="N66" s="117">
        <v>15</v>
      </c>
      <c r="O66" s="116">
        <f t="shared" si="1"/>
        <v>0</v>
      </c>
      <c r="P66" s="118">
        <f t="shared" si="2"/>
        <v>675</v>
      </c>
      <c r="Q66" s="86"/>
    </row>
    <row r="67" ht="16.5">
      <c r="A67" s="88"/>
      <c r="B67" s="108"/>
      <c r="C67" s="108"/>
      <c r="D67" s="109"/>
      <c r="E67" s="110"/>
      <c r="F67" s="111"/>
      <c r="G67" s="112"/>
      <c r="H67" s="111">
        <v>500</v>
      </c>
      <c r="I67" s="111">
        <v>200</v>
      </c>
      <c r="J67" s="113">
        <f>$G$10*H67*I67/1000000000</f>
        <v>0</v>
      </c>
      <c r="K67" s="114">
        <f t="shared" si="3"/>
        <v>0</v>
      </c>
      <c r="L67" s="115">
        <v>30</v>
      </c>
      <c r="M67" s="116">
        <f t="shared" si="0"/>
        <v>0</v>
      </c>
      <c r="N67" s="117">
        <v>17</v>
      </c>
      <c r="O67" s="116">
        <f t="shared" si="1"/>
        <v>0</v>
      </c>
      <c r="P67" s="118">
        <f t="shared" si="2"/>
        <v>765</v>
      </c>
      <c r="Q67" s="86"/>
    </row>
    <row r="68" ht="16.5">
      <c r="A68" s="88"/>
      <c r="B68" s="108"/>
      <c r="C68" s="108"/>
      <c r="D68" s="109"/>
      <c r="E68" s="110"/>
      <c r="F68" s="111"/>
      <c r="G68" s="112"/>
      <c r="H68" s="111"/>
      <c r="I68" s="111">
        <v>250</v>
      </c>
      <c r="J68" s="113">
        <f>$G$10*H67*I68/1000000000</f>
        <v>0</v>
      </c>
      <c r="K68" s="114">
        <f t="shared" si="3"/>
        <v>0</v>
      </c>
      <c r="L68" s="115">
        <v>24</v>
      </c>
      <c r="M68" s="116">
        <f t="shared" si="0"/>
        <v>0</v>
      </c>
      <c r="N68" s="117">
        <v>17</v>
      </c>
      <c r="O68" s="116">
        <f t="shared" si="1"/>
        <v>0</v>
      </c>
      <c r="P68" s="118">
        <f>O68*450*1.25+N68*45</f>
        <v>765</v>
      </c>
      <c r="Q68" s="86"/>
    </row>
    <row r="69" ht="16.5">
      <c r="A69" s="119"/>
      <c r="B69" s="108" t="s">
        <v>12</v>
      </c>
      <c r="C69" s="108"/>
      <c r="D69" s="109" t="s">
        <v>51</v>
      </c>
      <c r="E69" s="110">
        <v>0.12</v>
      </c>
      <c r="F69" s="111">
        <v>75</v>
      </c>
      <c r="G69" s="112">
        <v>625</v>
      </c>
      <c r="H69" s="120">
        <v>250</v>
      </c>
      <c r="I69" s="120">
        <v>200</v>
      </c>
      <c r="J69" s="121">
        <f>$G$10*H69*I69/1000000000</f>
        <v>0</v>
      </c>
      <c r="K69" s="122">
        <f t="shared" ref="K69:K84" si="4">J69*625</f>
        <v>0</v>
      </c>
      <c r="L69" s="123">
        <v>60</v>
      </c>
      <c r="M69" s="124">
        <f t="shared" si="0"/>
        <v>0</v>
      </c>
      <c r="N69" s="125">
        <v>17</v>
      </c>
      <c r="O69" s="124">
        <f t="shared" si="1"/>
        <v>0</v>
      </c>
      <c r="P69" s="126">
        <f t="shared" ref="P69:P84" si="5">O69*500*1.25+N69*45</f>
        <v>765</v>
      </c>
      <c r="Q69" s="86"/>
    </row>
    <row r="70" ht="16.5">
      <c r="A70" s="88"/>
      <c r="B70" s="108"/>
      <c r="C70" s="108"/>
      <c r="D70" s="109"/>
      <c r="E70" s="110"/>
      <c r="F70" s="111">
        <v>75</v>
      </c>
      <c r="G70" s="112">
        <v>625</v>
      </c>
      <c r="H70" s="120"/>
      <c r="I70" s="110">
        <v>250</v>
      </c>
      <c r="J70" s="127">
        <f>$G$10*H69*I70/1000000000</f>
        <v>0</v>
      </c>
      <c r="K70" s="128">
        <f t="shared" si="4"/>
        <v>0</v>
      </c>
      <c r="L70" s="129">
        <v>48</v>
      </c>
      <c r="M70" s="130">
        <f t="shared" si="0"/>
        <v>0</v>
      </c>
      <c r="N70" s="131">
        <v>17</v>
      </c>
      <c r="O70" s="130">
        <f t="shared" si="1"/>
        <v>0</v>
      </c>
      <c r="P70" s="132">
        <f t="shared" si="5"/>
        <v>765</v>
      </c>
      <c r="Q70" s="86"/>
    </row>
    <row r="71" ht="16.5">
      <c r="A71" s="133"/>
      <c r="B71" s="108"/>
      <c r="C71" s="108"/>
      <c r="D71" s="109"/>
      <c r="E71" s="110"/>
      <c r="F71" s="111">
        <v>75</v>
      </c>
      <c r="G71" s="112">
        <v>625</v>
      </c>
      <c r="H71" s="134">
        <v>300</v>
      </c>
      <c r="I71" s="134">
        <v>200</v>
      </c>
      <c r="J71" s="135">
        <f>$G$10*H71*I71/1000000000</f>
        <v>0</v>
      </c>
      <c r="K71" s="136">
        <f t="shared" si="4"/>
        <v>0</v>
      </c>
      <c r="L71" s="137">
        <v>50</v>
      </c>
      <c r="M71" s="138">
        <f t="shared" si="0"/>
        <v>0</v>
      </c>
      <c r="N71" s="139">
        <v>17</v>
      </c>
      <c r="O71" s="138">
        <f t="shared" si="1"/>
        <v>0</v>
      </c>
      <c r="P71" s="140">
        <f t="shared" si="5"/>
        <v>765</v>
      </c>
      <c r="Q71" s="86"/>
    </row>
    <row r="72" ht="16.5">
      <c r="A72" s="133"/>
      <c r="B72" s="108"/>
      <c r="C72" s="108"/>
      <c r="D72" s="109"/>
      <c r="E72" s="110"/>
      <c r="F72" s="111">
        <v>75</v>
      </c>
      <c r="G72" s="112">
        <v>625</v>
      </c>
      <c r="H72" s="134"/>
      <c r="I72" s="134">
        <v>250</v>
      </c>
      <c r="J72" s="135">
        <f>$G$10*H71*I72/1000000000</f>
        <v>0</v>
      </c>
      <c r="K72" s="136">
        <f t="shared" si="4"/>
        <v>0</v>
      </c>
      <c r="L72" s="137">
        <v>40</v>
      </c>
      <c r="M72" s="138">
        <f t="shared" si="0"/>
        <v>0</v>
      </c>
      <c r="N72" s="139">
        <v>17</v>
      </c>
      <c r="O72" s="138">
        <f t="shared" si="1"/>
        <v>0</v>
      </c>
      <c r="P72" s="140">
        <f t="shared" si="5"/>
        <v>765</v>
      </c>
      <c r="Q72" s="86"/>
    </row>
    <row r="73" ht="16.5">
      <c r="A73" s="133"/>
      <c r="B73" s="108"/>
      <c r="C73" s="108"/>
      <c r="D73" s="109"/>
      <c r="E73" s="110"/>
      <c r="F73" s="111">
        <v>75</v>
      </c>
      <c r="G73" s="112">
        <v>625</v>
      </c>
      <c r="H73" s="134">
        <v>400</v>
      </c>
      <c r="I73" s="134">
        <v>200</v>
      </c>
      <c r="J73" s="135">
        <f>$G$10*H73*I73/1000000000</f>
        <v>0</v>
      </c>
      <c r="K73" s="136">
        <f t="shared" si="4"/>
        <v>0</v>
      </c>
      <c r="L73" s="137">
        <v>40</v>
      </c>
      <c r="M73" s="138">
        <f t="shared" si="0"/>
        <v>0</v>
      </c>
      <c r="N73" s="139">
        <v>15</v>
      </c>
      <c r="O73" s="138">
        <f t="shared" si="1"/>
        <v>0</v>
      </c>
      <c r="P73" s="140">
        <f t="shared" si="5"/>
        <v>675</v>
      </c>
      <c r="Q73" s="86"/>
    </row>
    <row r="74" ht="16.5">
      <c r="A74" s="133"/>
      <c r="B74" s="108"/>
      <c r="C74" s="108"/>
      <c r="D74" s="109"/>
      <c r="E74" s="110"/>
      <c r="F74" s="111">
        <v>75</v>
      </c>
      <c r="G74" s="112">
        <v>625</v>
      </c>
      <c r="H74" s="134"/>
      <c r="I74" s="134">
        <v>250</v>
      </c>
      <c r="J74" s="135">
        <f>$G$10*H73*I74/1000000000</f>
        <v>0</v>
      </c>
      <c r="K74" s="136">
        <f t="shared" si="4"/>
        <v>0</v>
      </c>
      <c r="L74" s="137">
        <v>32</v>
      </c>
      <c r="M74" s="138">
        <f t="shared" si="0"/>
        <v>0</v>
      </c>
      <c r="N74" s="139">
        <v>15</v>
      </c>
      <c r="O74" s="138">
        <f t="shared" si="1"/>
        <v>0</v>
      </c>
      <c r="P74" s="140">
        <f t="shared" si="5"/>
        <v>675</v>
      </c>
      <c r="Q74" s="86"/>
    </row>
    <row r="75" ht="16.5">
      <c r="A75" s="88"/>
      <c r="B75" s="108"/>
      <c r="C75" s="108"/>
      <c r="D75" s="109"/>
      <c r="E75" s="110"/>
      <c r="F75" s="111">
        <v>75</v>
      </c>
      <c r="G75" s="112">
        <v>625</v>
      </c>
      <c r="H75" s="111">
        <v>500</v>
      </c>
      <c r="I75" s="111">
        <v>200</v>
      </c>
      <c r="J75" s="113">
        <f>$G$10*H75*I75/1000000000</f>
        <v>0</v>
      </c>
      <c r="K75" s="114">
        <f t="shared" si="4"/>
        <v>0</v>
      </c>
      <c r="L75" s="115">
        <v>30</v>
      </c>
      <c r="M75" s="116">
        <f t="shared" si="0"/>
        <v>0</v>
      </c>
      <c r="N75" s="117">
        <v>17</v>
      </c>
      <c r="O75" s="116">
        <f t="shared" si="1"/>
        <v>0</v>
      </c>
      <c r="P75" s="118">
        <f t="shared" si="5"/>
        <v>765</v>
      </c>
      <c r="Q75" s="86"/>
    </row>
    <row r="76" ht="16.5">
      <c r="A76" s="88"/>
      <c r="B76" s="108"/>
      <c r="C76" s="108"/>
      <c r="D76" s="109"/>
      <c r="E76" s="110"/>
      <c r="F76" s="111">
        <v>75</v>
      </c>
      <c r="G76" s="112">
        <v>625</v>
      </c>
      <c r="H76" s="111"/>
      <c r="I76" s="111">
        <v>250</v>
      </c>
      <c r="J76" s="113">
        <f>$G$10*H75*I76/1000000000</f>
        <v>0</v>
      </c>
      <c r="K76" s="114">
        <f t="shared" si="4"/>
        <v>0</v>
      </c>
      <c r="L76" s="115">
        <v>24</v>
      </c>
      <c r="M76" s="116">
        <f t="shared" si="0"/>
        <v>0</v>
      </c>
      <c r="N76" s="117">
        <v>17</v>
      </c>
      <c r="O76" s="116">
        <f t="shared" si="1"/>
        <v>0</v>
      </c>
      <c r="P76" s="118">
        <f t="shared" si="5"/>
        <v>765</v>
      </c>
      <c r="Q76" s="86"/>
    </row>
    <row r="77" ht="16.5">
      <c r="A77" s="88"/>
      <c r="B77" s="108"/>
      <c r="C77" s="108"/>
      <c r="D77" s="109">
        <v>3.5</v>
      </c>
      <c r="E77" s="110">
        <v>0.12</v>
      </c>
      <c r="F77" s="141">
        <v>100</v>
      </c>
      <c r="G77" s="112">
        <v>625</v>
      </c>
      <c r="H77" s="111">
        <v>250</v>
      </c>
      <c r="I77" s="111">
        <v>200</v>
      </c>
      <c r="J77" s="113">
        <f>$G$10*H77*I77/1000000000</f>
        <v>0</v>
      </c>
      <c r="K77" s="114">
        <f t="shared" si="4"/>
        <v>0</v>
      </c>
      <c r="L77" s="115">
        <v>60</v>
      </c>
      <c r="M77" s="116">
        <f t="shared" si="0"/>
        <v>0</v>
      </c>
      <c r="N77" s="117">
        <v>17</v>
      </c>
      <c r="O77" s="116">
        <f t="shared" si="1"/>
        <v>0</v>
      </c>
      <c r="P77" s="118">
        <f t="shared" si="5"/>
        <v>765</v>
      </c>
      <c r="Q77" s="86"/>
    </row>
    <row r="78" ht="16.5">
      <c r="A78" s="88"/>
      <c r="B78" s="108"/>
      <c r="C78" s="108"/>
      <c r="D78" s="109"/>
      <c r="E78" s="110"/>
      <c r="F78" s="142"/>
      <c r="G78" s="112">
        <v>625</v>
      </c>
      <c r="H78" s="111"/>
      <c r="I78" s="111">
        <v>250</v>
      </c>
      <c r="J78" s="113">
        <f>$G$10*H77*I78/1000000000</f>
        <v>0</v>
      </c>
      <c r="K78" s="114">
        <f t="shared" si="4"/>
        <v>0</v>
      </c>
      <c r="L78" s="115">
        <v>48</v>
      </c>
      <c r="M78" s="116">
        <f t="shared" si="0"/>
        <v>0</v>
      </c>
      <c r="N78" s="117">
        <v>17</v>
      </c>
      <c r="O78" s="116">
        <f t="shared" si="1"/>
        <v>0</v>
      </c>
      <c r="P78" s="118">
        <f t="shared" si="5"/>
        <v>765</v>
      </c>
      <c r="Q78" s="86"/>
    </row>
    <row r="79" ht="16.5">
      <c r="A79" s="88"/>
      <c r="B79" s="108"/>
      <c r="C79" s="108"/>
      <c r="D79" s="109"/>
      <c r="E79" s="110"/>
      <c r="F79" s="142"/>
      <c r="G79" s="112">
        <v>625</v>
      </c>
      <c r="H79" s="111">
        <v>300</v>
      </c>
      <c r="I79" s="111">
        <v>200</v>
      </c>
      <c r="J79" s="113">
        <f>$G$10*H79*I79/1000000000</f>
        <v>0</v>
      </c>
      <c r="K79" s="114">
        <f t="shared" si="4"/>
        <v>0</v>
      </c>
      <c r="L79" s="115">
        <v>50</v>
      </c>
      <c r="M79" s="116">
        <f t="shared" si="0"/>
        <v>0</v>
      </c>
      <c r="N79" s="117">
        <v>17</v>
      </c>
      <c r="O79" s="116">
        <f t="shared" si="1"/>
        <v>0</v>
      </c>
      <c r="P79" s="118">
        <f t="shared" si="5"/>
        <v>765</v>
      </c>
      <c r="Q79" s="86"/>
    </row>
    <row r="80" ht="16.5">
      <c r="A80" s="88"/>
      <c r="B80" s="108"/>
      <c r="C80" s="108"/>
      <c r="D80" s="109"/>
      <c r="E80" s="110"/>
      <c r="F80" s="142"/>
      <c r="G80" s="112">
        <v>625</v>
      </c>
      <c r="H80" s="111"/>
      <c r="I80" s="111">
        <v>250</v>
      </c>
      <c r="J80" s="113">
        <f>$G$10*H79*I80/1000000000</f>
        <v>0</v>
      </c>
      <c r="K80" s="114">
        <f t="shared" si="4"/>
        <v>0</v>
      </c>
      <c r="L80" s="115">
        <v>40</v>
      </c>
      <c r="M80" s="116">
        <f t="shared" si="0"/>
        <v>0</v>
      </c>
      <c r="N80" s="117">
        <v>17</v>
      </c>
      <c r="O80" s="116">
        <f t="shared" si="1"/>
        <v>0</v>
      </c>
      <c r="P80" s="118">
        <f t="shared" si="5"/>
        <v>765</v>
      </c>
      <c r="Q80" s="86"/>
    </row>
    <row r="81" ht="16.5">
      <c r="A81" s="97"/>
      <c r="B81" s="108"/>
      <c r="C81" s="108"/>
      <c r="D81" s="109"/>
      <c r="E81" s="110"/>
      <c r="F81" s="142"/>
      <c r="G81" s="112">
        <v>625</v>
      </c>
      <c r="H81" s="111">
        <v>400</v>
      </c>
      <c r="I81" s="111">
        <v>200</v>
      </c>
      <c r="J81" s="113">
        <f>$G$10*H81*I81/1000000000</f>
        <v>0</v>
      </c>
      <c r="K81" s="114">
        <f t="shared" si="4"/>
        <v>0</v>
      </c>
      <c r="L81" s="115">
        <v>40</v>
      </c>
      <c r="M81" s="116">
        <f t="shared" si="0"/>
        <v>0</v>
      </c>
      <c r="N81" s="117">
        <v>15</v>
      </c>
      <c r="O81" s="116">
        <f t="shared" si="1"/>
        <v>0</v>
      </c>
      <c r="P81" s="118">
        <f t="shared" si="5"/>
        <v>675</v>
      </c>
      <c r="Q81" s="86"/>
    </row>
    <row r="82" ht="16.5">
      <c r="A82" s="97"/>
      <c r="B82" s="108"/>
      <c r="C82" s="108"/>
      <c r="D82" s="109"/>
      <c r="E82" s="110"/>
      <c r="F82" s="142"/>
      <c r="G82" s="112">
        <v>625</v>
      </c>
      <c r="H82" s="111"/>
      <c r="I82" s="111">
        <v>250</v>
      </c>
      <c r="J82" s="113">
        <f>$G$10*H81*I82/1000000000</f>
        <v>0</v>
      </c>
      <c r="K82" s="114">
        <f t="shared" si="4"/>
        <v>0</v>
      </c>
      <c r="L82" s="115">
        <v>32</v>
      </c>
      <c r="M82" s="116">
        <f t="shared" si="0"/>
        <v>0</v>
      </c>
      <c r="N82" s="117">
        <v>15</v>
      </c>
      <c r="O82" s="116">
        <f t="shared" si="1"/>
        <v>0</v>
      </c>
      <c r="P82" s="118">
        <f t="shared" si="5"/>
        <v>675</v>
      </c>
      <c r="Q82" s="86"/>
    </row>
    <row r="83" ht="16.5">
      <c r="A83" s="97"/>
      <c r="B83" s="108"/>
      <c r="C83" s="108"/>
      <c r="D83" s="109"/>
      <c r="E83" s="110"/>
      <c r="F83" s="142"/>
      <c r="G83" s="112">
        <v>625</v>
      </c>
      <c r="H83" s="111">
        <v>500</v>
      </c>
      <c r="I83" s="111">
        <v>200</v>
      </c>
      <c r="J83" s="113">
        <f>$G$10*H83*I83/1000000000</f>
        <v>0</v>
      </c>
      <c r="K83" s="114">
        <f t="shared" si="4"/>
        <v>0</v>
      </c>
      <c r="L83" s="115">
        <v>30</v>
      </c>
      <c r="M83" s="116">
        <f t="shared" si="0"/>
        <v>0</v>
      </c>
      <c r="N83" s="117">
        <v>17</v>
      </c>
      <c r="O83" s="116">
        <f t="shared" si="1"/>
        <v>0</v>
      </c>
      <c r="P83" s="118">
        <f t="shared" si="5"/>
        <v>765</v>
      </c>
      <c r="Q83" s="86"/>
    </row>
    <row r="84" ht="16.5">
      <c r="A84" s="97"/>
      <c r="B84" s="108"/>
      <c r="C84" s="108"/>
      <c r="D84" s="109"/>
      <c r="E84" s="110"/>
      <c r="F84" s="143"/>
      <c r="G84" s="112">
        <v>625</v>
      </c>
      <c r="H84" s="111"/>
      <c r="I84" s="111">
        <v>250</v>
      </c>
      <c r="J84" s="113">
        <f>$G$10*H83*I84/1000000000</f>
        <v>0</v>
      </c>
      <c r="K84" s="114">
        <f t="shared" si="4"/>
        <v>0</v>
      </c>
      <c r="L84" s="115">
        <v>24</v>
      </c>
      <c r="M84" s="116">
        <f t="shared" si="0"/>
        <v>0</v>
      </c>
      <c r="N84" s="117">
        <v>17</v>
      </c>
      <c r="O84" s="116">
        <f t="shared" si="1"/>
        <v>0</v>
      </c>
      <c r="P84" s="118">
        <f t="shared" si="5"/>
        <v>765</v>
      </c>
      <c r="Q84" s="86"/>
    </row>
    <row r="85" ht="16.5">
      <c r="A85" s="133"/>
      <c r="B85" s="108" t="s">
        <v>13</v>
      </c>
      <c r="C85" s="108"/>
      <c r="D85" s="110" t="s">
        <v>52</v>
      </c>
      <c r="E85" s="110">
        <v>0.14000000000000001</v>
      </c>
      <c r="F85" s="111">
        <v>75</v>
      </c>
      <c r="G85" s="144">
        <v>625</v>
      </c>
      <c r="H85" s="111">
        <v>250</v>
      </c>
      <c r="I85" s="134">
        <v>200</v>
      </c>
      <c r="J85" s="135">
        <f>$G$10*H85*I85/1000000000</f>
        <v>0</v>
      </c>
      <c r="K85" s="136">
        <f t="shared" ref="K85:K113" si="6">J85*750</f>
        <v>0</v>
      </c>
      <c r="L85" s="137">
        <v>60</v>
      </c>
      <c r="M85" s="138">
        <f t="shared" si="0"/>
        <v>0</v>
      </c>
      <c r="N85" s="139">
        <v>15</v>
      </c>
      <c r="O85" s="138">
        <f t="shared" si="1"/>
        <v>0</v>
      </c>
      <c r="P85" s="140">
        <f t="shared" ref="P85:P96" si="7">O85*600*1.25+N85*45</f>
        <v>675</v>
      </c>
      <c r="Q85" s="86"/>
    </row>
    <row r="86" ht="16.5">
      <c r="A86" s="88"/>
      <c r="B86" s="108"/>
      <c r="C86" s="108"/>
      <c r="D86" s="110"/>
      <c r="E86" s="110"/>
      <c r="F86" s="111"/>
      <c r="G86" s="144"/>
      <c r="H86" s="111"/>
      <c r="I86" s="111">
        <v>250</v>
      </c>
      <c r="J86" s="113">
        <f>$G$10*H85*I86/1000000000</f>
        <v>0</v>
      </c>
      <c r="K86" s="114">
        <f t="shared" si="6"/>
        <v>0</v>
      </c>
      <c r="L86" s="115">
        <v>48</v>
      </c>
      <c r="M86" s="116">
        <f t="shared" si="0"/>
        <v>0</v>
      </c>
      <c r="N86" s="117">
        <v>15</v>
      </c>
      <c r="O86" s="116">
        <f t="shared" si="1"/>
        <v>0</v>
      </c>
      <c r="P86" s="118">
        <f t="shared" si="7"/>
        <v>675</v>
      </c>
      <c r="Q86" s="86"/>
    </row>
    <row r="87" ht="16.5">
      <c r="A87" s="133"/>
      <c r="B87" s="108"/>
      <c r="C87" s="108"/>
      <c r="D87" s="110"/>
      <c r="E87" s="110"/>
      <c r="F87" s="111"/>
      <c r="G87" s="144"/>
      <c r="H87" s="111">
        <v>300</v>
      </c>
      <c r="I87" s="134">
        <v>200</v>
      </c>
      <c r="J87" s="135">
        <f>$G$10*H87*I87/1000000000</f>
        <v>0</v>
      </c>
      <c r="K87" s="136">
        <f t="shared" si="6"/>
        <v>0</v>
      </c>
      <c r="L87" s="137">
        <v>50</v>
      </c>
      <c r="M87" s="138">
        <f t="shared" si="0"/>
        <v>0</v>
      </c>
      <c r="N87" s="139">
        <v>15</v>
      </c>
      <c r="O87" s="138">
        <f t="shared" si="1"/>
        <v>0</v>
      </c>
      <c r="P87" s="140">
        <f t="shared" si="7"/>
        <v>675</v>
      </c>
      <c r="Q87" s="86"/>
    </row>
    <row r="88" ht="16.5">
      <c r="A88" s="119"/>
      <c r="B88" s="108"/>
      <c r="C88" s="108"/>
      <c r="D88" s="110"/>
      <c r="E88" s="110"/>
      <c r="F88" s="111"/>
      <c r="G88" s="144"/>
      <c r="H88" s="111"/>
      <c r="I88" s="120">
        <v>250</v>
      </c>
      <c r="J88" s="121">
        <f>$G$10*H87*I88/1000000000</f>
        <v>0</v>
      </c>
      <c r="K88" s="122">
        <f t="shared" si="6"/>
        <v>0</v>
      </c>
      <c r="L88" s="123">
        <v>40</v>
      </c>
      <c r="M88" s="124">
        <f t="shared" si="0"/>
        <v>0</v>
      </c>
      <c r="N88" s="125">
        <v>15</v>
      </c>
      <c r="O88" s="124">
        <f t="shared" si="1"/>
        <v>0</v>
      </c>
      <c r="P88" s="126">
        <f t="shared" si="7"/>
        <v>675</v>
      </c>
      <c r="Q88" s="86"/>
    </row>
    <row r="89" ht="16.5">
      <c r="A89" s="119"/>
      <c r="B89" s="108"/>
      <c r="C89" s="108"/>
      <c r="D89" s="110"/>
      <c r="E89" s="110"/>
      <c r="F89" s="111"/>
      <c r="G89" s="144"/>
      <c r="H89" s="120">
        <v>400</v>
      </c>
      <c r="I89" s="120">
        <v>200</v>
      </c>
      <c r="J89" s="121">
        <f>$G$10*H89*I89/1000000000</f>
        <v>0</v>
      </c>
      <c r="K89" s="122">
        <f t="shared" si="6"/>
        <v>0</v>
      </c>
      <c r="L89" s="123">
        <v>30</v>
      </c>
      <c r="M89" s="124">
        <f t="shared" si="0"/>
        <v>0</v>
      </c>
      <c r="N89" s="125">
        <v>18</v>
      </c>
      <c r="O89" s="124">
        <f t="shared" si="1"/>
        <v>0</v>
      </c>
      <c r="P89" s="126">
        <f t="shared" si="7"/>
        <v>810</v>
      </c>
      <c r="Q89" s="86"/>
    </row>
    <row r="90" ht="16.5">
      <c r="A90" s="119"/>
      <c r="B90" s="108"/>
      <c r="C90" s="108"/>
      <c r="D90" s="110"/>
      <c r="E90" s="110"/>
      <c r="F90" s="111"/>
      <c r="G90" s="144"/>
      <c r="H90" s="120"/>
      <c r="I90" s="120">
        <v>250</v>
      </c>
      <c r="J90" s="121">
        <f>$G$10*H89*I90/1000000000</f>
        <v>0</v>
      </c>
      <c r="K90" s="122">
        <f t="shared" si="6"/>
        <v>0</v>
      </c>
      <c r="L90" s="123">
        <v>24</v>
      </c>
      <c r="M90" s="124">
        <f t="shared" si="0"/>
        <v>0</v>
      </c>
      <c r="N90" s="125">
        <v>18</v>
      </c>
      <c r="O90" s="124">
        <f t="shared" si="1"/>
        <v>0</v>
      </c>
      <c r="P90" s="126">
        <f t="shared" si="7"/>
        <v>810</v>
      </c>
      <c r="Q90" s="86"/>
    </row>
    <row r="91" ht="16.5">
      <c r="A91" s="88"/>
      <c r="B91" s="108"/>
      <c r="C91" s="108"/>
      <c r="D91" s="110">
        <v>5</v>
      </c>
      <c r="E91" s="110">
        <v>0.14000000000000001</v>
      </c>
      <c r="F91" s="141">
        <v>100</v>
      </c>
      <c r="G91" s="144">
        <v>625</v>
      </c>
      <c r="H91" s="111">
        <v>250</v>
      </c>
      <c r="I91" s="111">
        <v>200</v>
      </c>
      <c r="J91" s="113">
        <f>$G$10*H91*I91/1000000000</f>
        <v>0</v>
      </c>
      <c r="K91" s="114">
        <f t="shared" si="6"/>
        <v>0</v>
      </c>
      <c r="L91" s="115">
        <v>60</v>
      </c>
      <c r="M91" s="116">
        <f t="shared" si="0"/>
        <v>0</v>
      </c>
      <c r="N91" s="117">
        <v>15</v>
      </c>
      <c r="O91" s="116">
        <f t="shared" si="1"/>
        <v>0</v>
      </c>
      <c r="P91" s="118">
        <f t="shared" si="7"/>
        <v>675</v>
      </c>
      <c r="Q91" s="86"/>
    </row>
    <row r="92" ht="16.5">
      <c r="A92" s="88"/>
      <c r="B92" s="108"/>
      <c r="C92" s="108"/>
      <c r="D92" s="110"/>
      <c r="E92" s="110"/>
      <c r="F92" s="142"/>
      <c r="G92" s="144">
        <v>625</v>
      </c>
      <c r="H92" s="111"/>
      <c r="I92" s="111">
        <v>250</v>
      </c>
      <c r="J92" s="113">
        <f>$G$10*H91*I92/1000000000</f>
        <v>0</v>
      </c>
      <c r="K92" s="114">
        <f t="shared" si="6"/>
        <v>0</v>
      </c>
      <c r="L92" s="115">
        <v>48</v>
      </c>
      <c r="M92" s="116">
        <f t="shared" si="0"/>
        <v>0</v>
      </c>
      <c r="N92" s="117">
        <v>15</v>
      </c>
      <c r="O92" s="116">
        <f t="shared" si="1"/>
        <v>0</v>
      </c>
      <c r="P92" s="118">
        <f t="shared" si="7"/>
        <v>675</v>
      </c>
      <c r="Q92" s="86"/>
    </row>
    <row r="93" ht="16.5">
      <c r="A93" s="88"/>
      <c r="B93" s="108"/>
      <c r="C93" s="108"/>
      <c r="D93" s="110"/>
      <c r="E93" s="110"/>
      <c r="F93" s="142"/>
      <c r="G93" s="144">
        <v>625</v>
      </c>
      <c r="H93" s="111">
        <v>300</v>
      </c>
      <c r="I93" s="111">
        <v>200</v>
      </c>
      <c r="J93" s="113">
        <f>$G$10*H93*I93/1000000000</f>
        <v>0</v>
      </c>
      <c r="K93" s="114">
        <f t="shared" si="6"/>
        <v>0</v>
      </c>
      <c r="L93" s="115">
        <v>50</v>
      </c>
      <c r="M93" s="116">
        <f t="shared" si="0"/>
        <v>0</v>
      </c>
      <c r="N93" s="117">
        <v>15</v>
      </c>
      <c r="O93" s="116">
        <f t="shared" si="1"/>
        <v>0</v>
      </c>
      <c r="P93" s="118">
        <f t="shared" si="7"/>
        <v>675</v>
      </c>
      <c r="Q93" s="86"/>
    </row>
    <row r="94" ht="16.5">
      <c r="A94" s="88"/>
      <c r="B94" s="108"/>
      <c r="C94" s="108"/>
      <c r="D94" s="110"/>
      <c r="E94" s="110"/>
      <c r="F94" s="142"/>
      <c r="G94" s="144">
        <v>625</v>
      </c>
      <c r="H94" s="111"/>
      <c r="I94" s="111">
        <v>250</v>
      </c>
      <c r="J94" s="113">
        <f>$G$10*H93*I94/1000000000</f>
        <v>0</v>
      </c>
      <c r="K94" s="114">
        <f t="shared" si="6"/>
        <v>0</v>
      </c>
      <c r="L94" s="115">
        <v>40</v>
      </c>
      <c r="M94" s="116">
        <f t="shared" si="0"/>
        <v>0</v>
      </c>
      <c r="N94" s="117">
        <v>15</v>
      </c>
      <c r="O94" s="116">
        <f t="shared" si="1"/>
        <v>0</v>
      </c>
      <c r="P94" s="118">
        <f t="shared" si="7"/>
        <v>675</v>
      </c>
      <c r="Q94" s="86"/>
    </row>
    <row r="95" ht="16.5">
      <c r="A95" s="88"/>
      <c r="B95" s="108"/>
      <c r="C95" s="108"/>
      <c r="D95" s="110"/>
      <c r="E95" s="110"/>
      <c r="F95" s="142"/>
      <c r="G95" s="144">
        <v>625</v>
      </c>
      <c r="H95" s="111">
        <v>400</v>
      </c>
      <c r="I95" s="111">
        <v>200</v>
      </c>
      <c r="J95" s="113">
        <f>$G$10*H95*I95/1000000000</f>
        <v>0</v>
      </c>
      <c r="K95" s="114">
        <f t="shared" si="6"/>
        <v>0</v>
      </c>
      <c r="L95" s="115">
        <v>30</v>
      </c>
      <c r="M95" s="116">
        <f t="shared" si="0"/>
        <v>0</v>
      </c>
      <c r="N95" s="117">
        <v>18</v>
      </c>
      <c r="O95" s="116">
        <f t="shared" si="1"/>
        <v>0</v>
      </c>
      <c r="P95" s="118">
        <f t="shared" si="7"/>
        <v>810</v>
      </c>
      <c r="Q95" s="86"/>
    </row>
    <row r="96" ht="16.5">
      <c r="A96" s="88"/>
      <c r="B96" s="108"/>
      <c r="C96" s="108"/>
      <c r="D96" s="110"/>
      <c r="E96" s="110"/>
      <c r="F96" s="143"/>
      <c r="G96" s="144">
        <v>625</v>
      </c>
      <c r="H96" s="111"/>
      <c r="I96" s="111">
        <v>250</v>
      </c>
      <c r="J96" s="113">
        <f>$G$10*H95*I96/1000000000</f>
        <v>0</v>
      </c>
      <c r="K96" s="114">
        <f t="shared" si="6"/>
        <v>0</v>
      </c>
      <c r="L96" s="115">
        <v>24</v>
      </c>
      <c r="M96" s="116">
        <f t="shared" si="0"/>
        <v>0</v>
      </c>
      <c r="N96" s="117">
        <v>18</v>
      </c>
      <c r="O96" s="116">
        <f t="shared" si="1"/>
        <v>0</v>
      </c>
      <c r="P96" s="118">
        <f t="shared" si="7"/>
        <v>810</v>
      </c>
      <c r="Q96" s="86"/>
    </row>
    <row r="97" ht="17.5">
      <c r="A97" s="88"/>
      <c r="B97" s="145" t="s">
        <v>14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86"/>
    </row>
    <row r="98" ht="16.5">
      <c r="A98" s="119"/>
      <c r="B98" s="147" t="s">
        <v>12</v>
      </c>
      <c r="C98" s="147"/>
      <c r="D98" s="120">
        <v>2.5</v>
      </c>
      <c r="E98" s="120">
        <v>0.12</v>
      </c>
      <c r="F98" s="120"/>
      <c r="G98" s="148">
        <v>625</v>
      </c>
      <c r="H98" s="120">
        <v>100</v>
      </c>
      <c r="I98" s="120">
        <v>200</v>
      </c>
      <c r="J98" s="121">
        <f t="shared" ref="J98:J112" si="8">$G$10*H98*I98/1000000000</f>
        <v>0</v>
      </c>
      <c r="K98" s="122">
        <f t="shared" ref="K98:K101" si="9">J98*625</f>
        <v>0</v>
      </c>
      <c r="L98" s="123">
        <v>150</v>
      </c>
      <c r="M98" s="124">
        <f t="shared" si="0"/>
        <v>0</v>
      </c>
      <c r="N98" s="125">
        <v>17</v>
      </c>
      <c r="O98" s="124">
        <f t="shared" si="1"/>
        <v>0</v>
      </c>
      <c r="P98" s="126">
        <f t="shared" ref="P98:P105" si="10">O98*500*1.25+N98*45</f>
        <v>765</v>
      </c>
      <c r="Q98" s="86"/>
    </row>
    <row r="99" ht="16.5">
      <c r="A99" s="119"/>
      <c r="B99" s="147"/>
      <c r="C99" s="147"/>
      <c r="D99" s="120"/>
      <c r="E99" s="120"/>
      <c r="F99" s="120"/>
      <c r="G99" s="149"/>
      <c r="H99" s="120">
        <v>100</v>
      </c>
      <c r="I99" s="120">
        <v>250</v>
      </c>
      <c r="J99" s="121">
        <f t="shared" ref="J99:J113" si="11">$G$10*H98*I99/1000000000</f>
        <v>0</v>
      </c>
      <c r="K99" s="122">
        <f t="shared" si="9"/>
        <v>0</v>
      </c>
      <c r="L99" s="123">
        <v>120</v>
      </c>
      <c r="M99" s="124">
        <f t="shared" si="0"/>
        <v>0</v>
      </c>
      <c r="N99" s="125">
        <v>17</v>
      </c>
      <c r="O99" s="124">
        <f t="shared" si="1"/>
        <v>0</v>
      </c>
      <c r="P99" s="126">
        <f t="shared" si="10"/>
        <v>765</v>
      </c>
      <c r="Q99" s="86"/>
    </row>
    <row r="100" ht="16.5">
      <c r="A100" s="119"/>
      <c r="B100" s="147"/>
      <c r="C100" s="147"/>
      <c r="D100" s="120"/>
      <c r="E100" s="120"/>
      <c r="F100" s="120"/>
      <c r="G100" s="149"/>
      <c r="H100" s="120">
        <v>150</v>
      </c>
      <c r="I100" s="120">
        <v>200</v>
      </c>
      <c r="J100" s="121">
        <f t="shared" si="8"/>
        <v>0</v>
      </c>
      <c r="K100" s="122">
        <f t="shared" si="9"/>
        <v>0</v>
      </c>
      <c r="L100" s="123">
        <v>100</v>
      </c>
      <c r="M100" s="124">
        <f t="shared" si="0"/>
        <v>0</v>
      </c>
      <c r="N100" s="125">
        <v>17</v>
      </c>
      <c r="O100" s="124">
        <f t="shared" si="1"/>
        <v>0</v>
      </c>
      <c r="P100" s="126">
        <f t="shared" si="10"/>
        <v>765</v>
      </c>
      <c r="Q100" s="86"/>
    </row>
    <row r="101" ht="16.5">
      <c r="A101" s="119"/>
      <c r="B101" s="147"/>
      <c r="C101" s="147"/>
      <c r="D101" s="120"/>
      <c r="E101" s="120"/>
      <c r="F101" s="120"/>
      <c r="G101" s="150"/>
      <c r="H101" s="120">
        <v>150</v>
      </c>
      <c r="I101" s="120">
        <v>250</v>
      </c>
      <c r="J101" s="121">
        <f t="shared" si="11"/>
        <v>0</v>
      </c>
      <c r="K101" s="122">
        <f t="shared" si="9"/>
        <v>0</v>
      </c>
      <c r="L101" s="123">
        <v>80</v>
      </c>
      <c r="M101" s="124">
        <f t="shared" si="0"/>
        <v>0</v>
      </c>
      <c r="N101" s="125">
        <v>17</v>
      </c>
      <c r="O101" s="124">
        <f t="shared" si="1"/>
        <v>0</v>
      </c>
      <c r="P101" s="126">
        <f t="shared" si="10"/>
        <v>765</v>
      </c>
      <c r="Q101" s="86"/>
    </row>
    <row r="102" ht="16.5">
      <c r="A102" s="88"/>
      <c r="B102" s="147"/>
      <c r="C102" s="147"/>
      <c r="D102" s="110">
        <v>3.5</v>
      </c>
      <c r="E102" s="110">
        <v>0.12</v>
      </c>
      <c r="F102" s="110"/>
      <c r="G102" s="151">
        <v>625</v>
      </c>
      <c r="H102" s="111">
        <v>100</v>
      </c>
      <c r="I102" s="111">
        <v>200</v>
      </c>
      <c r="J102" s="113">
        <f t="shared" si="8"/>
        <v>0</v>
      </c>
      <c r="K102" s="152">
        <f t="shared" ref="K102:K105" si="12">J102*625</f>
        <v>0</v>
      </c>
      <c r="L102" s="153">
        <v>150</v>
      </c>
      <c r="M102" s="130">
        <f t="shared" si="0"/>
        <v>0</v>
      </c>
      <c r="N102" s="117">
        <v>17</v>
      </c>
      <c r="O102" s="116">
        <f t="shared" si="1"/>
        <v>0</v>
      </c>
      <c r="P102" s="118">
        <f t="shared" si="10"/>
        <v>765</v>
      </c>
      <c r="Q102" s="86"/>
    </row>
    <row r="103" ht="16.5">
      <c r="A103" s="88"/>
      <c r="B103" s="147"/>
      <c r="C103" s="147"/>
      <c r="D103" s="110"/>
      <c r="E103" s="110"/>
      <c r="F103" s="110"/>
      <c r="G103" s="154">
        <v>625</v>
      </c>
      <c r="H103" s="111">
        <v>100</v>
      </c>
      <c r="I103" s="111">
        <v>250</v>
      </c>
      <c r="J103" s="113">
        <f t="shared" si="11"/>
        <v>0</v>
      </c>
      <c r="K103" s="152">
        <f t="shared" si="12"/>
        <v>0</v>
      </c>
      <c r="L103" s="153">
        <v>120</v>
      </c>
      <c r="M103" s="130">
        <f t="shared" si="0"/>
        <v>0</v>
      </c>
      <c r="N103" s="117">
        <v>17</v>
      </c>
      <c r="O103" s="116">
        <f t="shared" si="1"/>
        <v>0</v>
      </c>
      <c r="P103" s="118">
        <f t="shared" si="10"/>
        <v>765</v>
      </c>
      <c r="Q103" s="86"/>
    </row>
    <row r="104" ht="16.5">
      <c r="A104" s="88"/>
      <c r="B104" s="147"/>
      <c r="C104" s="147"/>
      <c r="D104" s="110"/>
      <c r="E104" s="110"/>
      <c r="F104" s="110"/>
      <c r="G104" s="154">
        <v>625</v>
      </c>
      <c r="H104" s="111">
        <v>150</v>
      </c>
      <c r="I104" s="111">
        <v>200</v>
      </c>
      <c r="J104" s="113">
        <f t="shared" si="8"/>
        <v>0</v>
      </c>
      <c r="K104" s="152">
        <f t="shared" si="12"/>
        <v>0</v>
      </c>
      <c r="L104" s="153">
        <v>100</v>
      </c>
      <c r="M104" s="130">
        <f t="shared" si="0"/>
        <v>0</v>
      </c>
      <c r="N104" s="117">
        <v>17</v>
      </c>
      <c r="O104" s="116">
        <f t="shared" si="1"/>
        <v>0</v>
      </c>
      <c r="P104" s="118">
        <f t="shared" si="10"/>
        <v>765</v>
      </c>
      <c r="Q104" s="86"/>
    </row>
    <row r="105" ht="16.5">
      <c r="A105" s="88"/>
      <c r="B105" s="147"/>
      <c r="C105" s="147"/>
      <c r="D105" s="110"/>
      <c r="E105" s="110"/>
      <c r="F105" s="110"/>
      <c r="G105" s="155">
        <v>625</v>
      </c>
      <c r="H105" s="111">
        <v>150</v>
      </c>
      <c r="I105" s="111">
        <v>250</v>
      </c>
      <c r="J105" s="113">
        <f t="shared" si="11"/>
        <v>0</v>
      </c>
      <c r="K105" s="152">
        <f t="shared" si="12"/>
        <v>0</v>
      </c>
      <c r="L105" s="153">
        <v>80</v>
      </c>
      <c r="M105" s="130">
        <f t="shared" si="0"/>
        <v>0</v>
      </c>
      <c r="N105" s="117">
        <v>17</v>
      </c>
      <c r="O105" s="116">
        <f t="shared" si="1"/>
        <v>0</v>
      </c>
      <c r="P105" s="118">
        <f t="shared" si="10"/>
        <v>765</v>
      </c>
      <c r="Q105" s="86"/>
    </row>
    <row r="106" ht="16.5">
      <c r="A106" s="119"/>
      <c r="B106" s="108" t="s">
        <v>13</v>
      </c>
      <c r="C106" s="108"/>
      <c r="D106" s="120">
        <v>3.5</v>
      </c>
      <c r="E106" s="120">
        <v>0.14000000000000001</v>
      </c>
      <c r="F106" s="120"/>
      <c r="G106" s="148">
        <v>625</v>
      </c>
      <c r="H106" s="120">
        <v>100</v>
      </c>
      <c r="I106" s="120">
        <v>200</v>
      </c>
      <c r="J106" s="121">
        <f t="shared" si="8"/>
        <v>0</v>
      </c>
      <c r="K106" s="122">
        <f t="shared" ref="K106:K109" si="13">J106*750</f>
        <v>0</v>
      </c>
      <c r="L106" s="123">
        <v>150</v>
      </c>
      <c r="M106" s="124">
        <f t="shared" si="0"/>
        <v>0</v>
      </c>
      <c r="N106" s="125">
        <v>15</v>
      </c>
      <c r="O106" s="124">
        <f t="shared" si="1"/>
        <v>0</v>
      </c>
      <c r="P106" s="126">
        <f t="shared" ref="P106:P113" si="14">O106*600*1.25+N106*45</f>
        <v>675</v>
      </c>
      <c r="Q106" s="86"/>
    </row>
    <row r="107" ht="16.5">
      <c r="A107" s="119"/>
      <c r="B107" s="108"/>
      <c r="C107" s="108"/>
      <c r="D107" s="120"/>
      <c r="E107" s="120"/>
      <c r="F107" s="120"/>
      <c r="G107" s="149">
        <v>625</v>
      </c>
      <c r="H107" s="120">
        <v>100</v>
      </c>
      <c r="I107" s="120">
        <v>250</v>
      </c>
      <c r="J107" s="121">
        <f t="shared" si="11"/>
        <v>0</v>
      </c>
      <c r="K107" s="122">
        <f t="shared" si="13"/>
        <v>0</v>
      </c>
      <c r="L107" s="123">
        <v>120</v>
      </c>
      <c r="M107" s="124">
        <f t="shared" si="0"/>
        <v>0</v>
      </c>
      <c r="N107" s="125">
        <v>15</v>
      </c>
      <c r="O107" s="124">
        <f t="shared" si="1"/>
        <v>0</v>
      </c>
      <c r="P107" s="126">
        <f t="shared" si="14"/>
        <v>675</v>
      </c>
      <c r="Q107" s="86"/>
    </row>
    <row r="108" ht="16.5">
      <c r="A108" s="119"/>
      <c r="B108" s="108"/>
      <c r="C108" s="108"/>
      <c r="D108" s="120"/>
      <c r="E108" s="120"/>
      <c r="F108" s="120"/>
      <c r="G108" s="149">
        <v>625</v>
      </c>
      <c r="H108" s="120">
        <v>150</v>
      </c>
      <c r="I108" s="120">
        <v>200</v>
      </c>
      <c r="J108" s="121">
        <f t="shared" si="8"/>
        <v>0</v>
      </c>
      <c r="K108" s="122">
        <f t="shared" si="13"/>
        <v>0</v>
      </c>
      <c r="L108" s="123">
        <v>100</v>
      </c>
      <c r="M108" s="124">
        <f t="shared" si="0"/>
        <v>0</v>
      </c>
      <c r="N108" s="125">
        <v>15</v>
      </c>
      <c r="O108" s="124">
        <f t="shared" si="1"/>
        <v>0</v>
      </c>
      <c r="P108" s="126">
        <f t="shared" si="14"/>
        <v>675</v>
      </c>
      <c r="Q108" s="86"/>
    </row>
    <row r="109" ht="16.5">
      <c r="A109" s="119"/>
      <c r="B109" s="108"/>
      <c r="C109" s="108"/>
      <c r="D109" s="120"/>
      <c r="E109" s="120"/>
      <c r="F109" s="120"/>
      <c r="G109" s="150">
        <v>625</v>
      </c>
      <c r="H109" s="120">
        <v>150</v>
      </c>
      <c r="I109" s="120">
        <v>250</v>
      </c>
      <c r="J109" s="121">
        <f t="shared" si="11"/>
        <v>0</v>
      </c>
      <c r="K109" s="122">
        <f t="shared" si="13"/>
        <v>0</v>
      </c>
      <c r="L109" s="123">
        <v>80</v>
      </c>
      <c r="M109" s="124">
        <f t="shared" si="0"/>
        <v>0</v>
      </c>
      <c r="N109" s="125">
        <v>15</v>
      </c>
      <c r="O109" s="124">
        <f t="shared" si="1"/>
        <v>0</v>
      </c>
      <c r="P109" s="126">
        <f t="shared" si="14"/>
        <v>675</v>
      </c>
      <c r="Q109" s="86"/>
    </row>
    <row r="110" ht="16.5">
      <c r="A110" s="88"/>
      <c r="B110" s="108"/>
      <c r="C110" s="108"/>
      <c r="D110" s="110">
        <v>5</v>
      </c>
      <c r="E110" s="110">
        <v>0.14000000000000001</v>
      </c>
      <c r="F110" s="110"/>
      <c r="G110" s="151">
        <v>625</v>
      </c>
      <c r="H110" s="111">
        <v>100</v>
      </c>
      <c r="I110" s="111">
        <v>200</v>
      </c>
      <c r="J110" s="113">
        <f t="shared" si="8"/>
        <v>0</v>
      </c>
      <c r="K110" s="152">
        <f t="shared" si="6"/>
        <v>0</v>
      </c>
      <c r="L110" s="153">
        <v>150</v>
      </c>
      <c r="M110" s="130">
        <f t="shared" si="0"/>
        <v>0</v>
      </c>
      <c r="N110" s="117">
        <v>15</v>
      </c>
      <c r="O110" s="116">
        <f t="shared" si="1"/>
        <v>0</v>
      </c>
      <c r="P110" s="118">
        <f t="shared" si="14"/>
        <v>675</v>
      </c>
      <c r="Q110" s="86"/>
    </row>
    <row r="111" ht="16.5">
      <c r="A111" s="88"/>
      <c r="B111" s="108"/>
      <c r="C111" s="108"/>
      <c r="D111" s="110"/>
      <c r="E111" s="110"/>
      <c r="F111" s="110"/>
      <c r="G111" s="154">
        <v>625</v>
      </c>
      <c r="H111" s="111">
        <v>100</v>
      </c>
      <c r="I111" s="111">
        <v>250</v>
      </c>
      <c r="J111" s="113">
        <f t="shared" si="11"/>
        <v>0</v>
      </c>
      <c r="K111" s="152">
        <f t="shared" si="6"/>
        <v>0</v>
      </c>
      <c r="L111" s="153">
        <v>120</v>
      </c>
      <c r="M111" s="130">
        <f t="shared" si="0"/>
        <v>0</v>
      </c>
      <c r="N111" s="117">
        <v>15</v>
      </c>
      <c r="O111" s="116">
        <f t="shared" si="1"/>
        <v>0</v>
      </c>
      <c r="P111" s="118">
        <f t="shared" si="14"/>
        <v>675</v>
      </c>
      <c r="Q111" s="86"/>
    </row>
    <row r="112" ht="16.5">
      <c r="A112" s="88"/>
      <c r="B112" s="108"/>
      <c r="C112" s="108"/>
      <c r="D112" s="110"/>
      <c r="E112" s="110"/>
      <c r="F112" s="110"/>
      <c r="G112" s="154">
        <v>625</v>
      </c>
      <c r="H112" s="111">
        <v>150</v>
      </c>
      <c r="I112" s="111">
        <v>200</v>
      </c>
      <c r="J112" s="113">
        <f t="shared" si="8"/>
        <v>0</v>
      </c>
      <c r="K112" s="152">
        <f t="shared" si="6"/>
        <v>0</v>
      </c>
      <c r="L112" s="153">
        <v>100</v>
      </c>
      <c r="M112" s="130">
        <f t="shared" si="0"/>
        <v>0</v>
      </c>
      <c r="N112" s="117">
        <v>15</v>
      </c>
      <c r="O112" s="116">
        <f t="shared" si="1"/>
        <v>0</v>
      </c>
      <c r="P112" s="118">
        <f t="shared" si="14"/>
        <v>675</v>
      </c>
      <c r="Q112" s="86"/>
    </row>
    <row r="113" ht="16.5">
      <c r="A113" s="88"/>
      <c r="B113" s="108"/>
      <c r="C113" s="108"/>
      <c r="D113" s="110"/>
      <c r="E113" s="110"/>
      <c r="F113" s="110"/>
      <c r="G113" s="155">
        <v>625</v>
      </c>
      <c r="H113" s="111">
        <v>150</v>
      </c>
      <c r="I113" s="111">
        <v>250</v>
      </c>
      <c r="J113" s="113">
        <f t="shared" si="11"/>
        <v>0</v>
      </c>
      <c r="K113" s="152">
        <f t="shared" si="6"/>
        <v>0</v>
      </c>
      <c r="L113" s="153">
        <v>80</v>
      </c>
      <c r="M113" s="130">
        <f t="shared" si="0"/>
        <v>0</v>
      </c>
      <c r="N113" s="117">
        <v>15</v>
      </c>
      <c r="O113" s="116">
        <f t="shared" si="1"/>
        <v>0</v>
      </c>
      <c r="P113" s="118">
        <f t="shared" si="14"/>
        <v>675</v>
      </c>
      <c r="Q113" s="86"/>
    </row>
    <row r="114" ht="17.5">
      <c r="A114" s="88"/>
      <c r="B114" s="156" t="s">
        <v>15</v>
      </c>
      <c r="C114" s="147"/>
      <c r="D114" s="157"/>
      <c r="E114" s="157"/>
      <c r="F114" s="157"/>
      <c r="G114" s="89"/>
      <c r="H114" s="93"/>
      <c r="I114" s="158"/>
      <c r="J114" s="159"/>
      <c r="K114" s="159"/>
      <c r="L114" s="160"/>
      <c r="M114" s="160"/>
      <c r="N114" s="161"/>
      <c r="O114" s="161"/>
      <c r="P114" s="93"/>
      <c r="Q114" s="86"/>
    </row>
    <row r="115" ht="16.5">
      <c r="A115" s="88"/>
      <c r="B115" s="147" t="s">
        <v>12</v>
      </c>
      <c r="C115" s="147"/>
      <c r="D115" s="110" t="s">
        <v>53</v>
      </c>
      <c r="E115" s="110">
        <v>0.12</v>
      </c>
      <c r="F115" s="110"/>
      <c r="G115" s="151">
        <v>625</v>
      </c>
      <c r="H115" s="111">
        <v>300</v>
      </c>
      <c r="I115" s="111">
        <v>200</v>
      </c>
      <c r="J115" s="113">
        <f t="shared" ref="J115:J124" si="15">G115*H115*I115/1000000000</f>
        <v>0.037499999999999999</v>
      </c>
      <c r="K115" s="114">
        <f t="shared" ref="K115:K118" si="16">J115*625</f>
        <v>23.4375</v>
      </c>
      <c r="L115" s="115">
        <v>40</v>
      </c>
      <c r="M115" s="162">
        <f t="shared" ref="M115:M124" si="17">L115*J115</f>
        <v>1.5</v>
      </c>
      <c r="N115" s="117">
        <v>17</v>
      </c>
      <c r="O115" s="116">
        <f t="shared" ref="O115:O124" si="18">N115*M115</f>
        <v>25.5</v>
      </c>
      <c r="P115" s="118">
        <f t="shared" ref="P115:P122" si="19">O115*500*1.25+N115*45</f>
        <v>16702.5</v>
      </c>
      <c r="Q115" s="86"/>
    </row>
    <row r="116" ht="16.5">
      <c r="A116" s="88"/>
      <c r="B116" s="147"/>
      <c r="C116" s="147"/>
      <c r="D116" s="110"/>
      <c r="E116" s="110"/>
      <c r="F116" s="110"/>
      <c r="G116" s="154">
        <v>625</v>
      </c>
      <c r="H116" s="111">
        <v>300</v>
      </c>
      <c r="I116" s="111">
        <v>250</v>
      </c>
      <c r="J116" s="113">
        <f t="shared" si="15"/>
        <v>0.046875</v>
      </c>
      <c r="K116" s="114">
        <f t="shared" si="16"/>
        <v>29.296875</v>
      </c>
      <c r="L116" s="115">
        <v>32</v>
      </c>
      <c r="M116" s="162">
        <f t="shared" si="17"/>
        <v>1.5</v>
      </c>
      <c r="N116" s="117">
        <v>17</v>
      </c>
      <c r="O116" s="116">
        <f t="shared" si="18"/>
        <v>25.5</v>
      </c>
      <c r="P116" s="118">
        <f t="shared" si="19"/>
        <v>16702.5</v>
      </c>
      <c r="Q116" s="86"/>
    </row>
    <row r="117" ht="16.5">
      <c r="A117" s="88"/>
      <c r="B117" s="147"/>
      <c r="C117" s="147"/>
      <c r="D117" s="110"/>
      <c r="E117" s="110"/>
      <c r="F117" s="110"/>
      <c r="G117" s="154">
        <v>625</v>
      </c>
      <c r="H117" s="111">
        <v>400</v>
      </c>
      <c r="I117" s="111">
        <v>200</v>
      </c>
      <c r="J117" s="113">
        <f t="shared" si="15"/>
        <v>0.050000000000000003</v>
      </c>
      <c r="K117" s="114">
        <f t="shared" si="16"/>
        <v>31.25</v>
      </c>
      <c r="L117" s="115">
        <v>30</v>
      </c>
      <c r="M117" s="162">
        <f t="shared" si="17"/>
        <v>1.5</v>
      </c>
      <c r="N117" s="117">
        <v>17</v>
      </c>
      <c r="O117" s="116">
        <f t="shared" si="18"/>
        <v>25.5</v>
      </c>
      <c r="P117" s="118">
        <f t="shared" si="19"/>
        <v>16702.5</v>
      </c>
      <c r="Q117" s="86"/>
    </row>
    <row r="118" ht="16.5">
      <c r="A118" s="88"/>
      <c r="B118" s="147"/>
      <c r="C118" s="147"/>
      <c r="D118" s="110"/>
      <c r="E118" s="110"/>
      <c r="F118" s="110"/>
      <c r="G118" s="155">
        <v>625</v>
      </c>
      <c r="H118" s="111">
        <v>400</v>
      </c>
      <c r="I118" s="111">
        <v>250</v>
      </c>
      <c r="J118" s="113">
        <f t="shared" si="15"/>
        <v>0.0625</v>
      </c>
      <c r="K118" s="114">
        <f t="shared" si="16"/>
        <v>39.0625</v>
      </c>
      <c r="L118" s="115">
        <v>24</v>
      </c>
      <c r="M118" s="162">
        <f t="shared" si="17"/>
        <v>1.5</v>
      </c>
      <c r="N118" s="117">
        <v>17</v>
      </c>
      <c r="O118" s="116">
        <f t="shared" si="18"/>
        <v>25.5</v>
      </c>
      <c r="P118" s="118">
        <f t="shared" si="19"/>
        <v>16702.5</v>
      </c>
      <c r="Q118" s="86"/>
    </row>
    <row r="119" ht="16.5">
      <c r="A119" s="88"/>
      <c r="B119" s="147"/>
      <c r="C119" s="147"/>
      <c r="D119" s="110" t="s">
        <v>53</v>
      </c>
      <c r="E119" s="110">
        <v>0.12</v>
      </c>
      <c r="F119" s="110"/>
      <c r="G119" s="151">
        <v>500</v>
      </c>
      <c r="H119" s="111">
        <v>300</v>
      </c>
      <c r="I119" s="111">
        <v>200</v>
      </c>
      <c r="J119" s="113">
        <f t="shared" si="15"/>
        <v>0.029999999999999999</v>
      </c>
      <c r="K119" s="114">
        <f t="shared" ref="K119:K122" si="20">J119*750</f>
        <v>22.5</v>
      </c>
      <c r="L119" s="115">
        <v>40</v>
      </c>
      <c r="M119" s="162">
        <f t="shared" si="17"/>
        <v>1.2</v>
      </c>
      <c r="N119" s="117">
        <v>17</v>
      </c>
      <c r="O119" s="116">
        <f t="shared" si="18"/>
        <v>20.399999999999999</v>
      </c>
      <c r="P119" s="118">
        <f t="shared" si="19"/>
        <v>13515</v>
      </c>
      <c r="Q119" s="86"/>
    </row>
    <row r="120" ht="16.5">
      <c r="A120" s="88"/>
      <c r="B120" s="147"/>
      <c r="C120" s="147"/>
      <c r="D120" s="110"/>
      <c r="E120" s="110"/>
      <c r="F120" s="110"/>
      <c r="G120" s="154">
        <v>500</v>
      </c>
      <c r="H120" s="111">
        <v>300</v>
      </c>
      <c r="I120" s="111">
        <v>250</v>
      </c>
      <c r="J120" s="113">
        <f t="shared" si="15"/>
        <v>0.037499999999999999</v>
      </c>
      <c r="K120" s="114">
        <f t="shared" si="20"/>
        <v>28.125</v>
      </c>
      <c r="L120" s="115">
        <v>32</v>
      </c>
      <c r="M120" s="162">
        <f t="shared" si="17"/>
        <v>1.2</v>
      </c>
      <c r="N120" s="117">
        <v>17</v>
      </c>
      <c r="O120" s="116">
        <f t="shared" si="18"/>
        <v>20.399999999999999</v>
      </c>
      <c r="P120" s="118">
        <f t="shared" si="19"/>
        <v>13515</v>
      </c>
      <c r="Q120" s="86"/>
    </row>
    <row r="121" ht="16.5">
      <c r="A121" s="88"/>
      <c r="B121" s="147"/>
      <c r="C121" s="147"/>
      <c r="D121" s="110"/>
      <c r="E121" s="110"/>
      <c r="F121" s="110"/>
      <c r="G121" s="154">
        <v>500</v>
      </c>
      <c r="H121" s="111">
        <v>400</v>
      </c>
      <c r="I121" s="111">
        <v>200</v>
      </c>
      <c r="J121" s="113">
        <f t="shared" si="15"/>
        <v>0.040000000000000001</v>
      </c>
      <c r="K121" s="114">
        <f t="shared" si="20"/>
        <v>30</v>
      </c>
      <c r="L121" s="115">
        <v>30</v>
      </c>
      <c r="M121" s="162">
        <f t="shared" si="17"/>
        <v>1.2</v>
      </c>
      <c r="N121" s="117">
        <v>17</v>
      </c>
      <c r="O121" s="116">
        <f t="shared" si="18"/>
        <v>20.399999999999999</v>
      </c>
      <c r="P121" s="118">
        <f t="shared" si="19"/>
        <v>13515</v>
      </c>
      <c r="Q121" s="86"/>
    </row>
    <row r="122" ht="16.5">
      <c r="A122" s="88"/>
      <c r="B122" s="147"/>
      <c r="C122" s="147"/>
      <c r="D122" s="110"/>
      <c r="E122" s="110"/>
      <c r="F122" s="110"/>
      <c r="G122" s="155">
        <v>500</v>
      </c>
      <c r="H122" s="111">
        <v>400</v>
      </c>
      <c r="I122" s="111">
        <v>250</v>
      </c>
      <c r="J122" s="113">
        <f t="shared" si="15"/>
        <v>0.050000000000000003</v>
      </c>
      <c r="K122" s="114">
        <f t="shared" si="20"/>
        <v>37.5</v>
      </c>
      <c r="L122" s="115">
        <v>24</v>
      </c>
      <c r="M122" s="162">
        <f t="shared" si="17"/>
        <v>1.2000000000000002</v>
      </c>
      <c r="N122" s="117">
        <v>17</v>
      </c>
      <c r="O122" s="116">
        <f t="shared" si="18"/>
        <v>20.400000000000002</v>
      </c>
      <c r="P122" s="118">
        <f t="shared" si="19"/>
        <v>13515.000000000002</v>
      </c>
      <c r="Q122" s="86"/>
    </row>
    <row r="123" ht="17.5">
      <c r="A123" s="88"/>
      <c r="B123" s="163" t="s">
        <v>54</v>
      </c>
      <c r="C123" s="164"/>
      <c r="D123" s="89"/>
      <c r="E123" s="89"/>
      <c r="F123" s="89"/>
      <c r="G123" s="93"/>
      <c r="H123" s="93"/>
      <c r="I123" s="93"/>
      <c r="J123" s="93"/>
      <c r="K123" s="93"/>
      <c r="L123" s="93"/>
      <c r="M123" s="93"/>
      <c r="N123" s="161"/>
      <c r="O123" s="161"/>
      <c r="P123" s="93"/>
      <c r="Q123" s="86"/>
    </row>
    <row r="124" ht="17.5">
      <c r="A124" s="88"/>
      <c r="B124" s="165"/>
      <c r="C124" s="165" t="s">
        <v>55</v>
      </c>
      <c r="D124" s="89"/>
      <c r="E124" s="89"/>
      <c r="F124" s="89"/>
      <c r="G124" s="166">
        <v>390</v>
      </c>
      <c r="H124" s="111">
        <v>190</v>
      </c>
      <c r="I124" s="111">
        <v>188</v>
      </c>
      <c r="J124" s="113">
        <f t="shared" si="15"/>
        <v>0.0139308</v>
      </c>
      <c r="K124" s="114">
        <f>J124*900</f>
        <v>12.53772</v>
      </c>
      <c r="L124" s="115">
        <v>108</v>
      </c>
      <c r="M124" s="162">
        <f t="shared" si="17"/>
        <v>1.5045264</v>
      </c>
      <c r="N124" s="117">
        <v>17</v>
      </c>
      <c r="O124" s="116">
        <f t="shared" si="18"/>
        <v>25.5769488</v>
      </c>
      <c r="P124" s="118">
        <f>L124*N124*K124+N124*45</f>
        <v>23784.253919999999</v>
      </c>
      <c r="Q124" s="86"/>
    </row>
    <row r="1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</row>
  </sheetData>
  <mergeCells count="130">
    <mergeCell ref="D1:E1"/>
    <mergeCell ref="D2:E2"/>
    <mergeCell ref="D4:E4"/>
    <mergeCell ref="D5:E5"/>
    <mergeCell ref="A7:B7"/>
    <mergeCell ref="A8:E8"/>
    <mergeCell ref="A10:B10"/>
    <mergeCell ref="A12:B12"/>
    <mergeCell ref="D13:D16"/>
    <mergeCell ref="A17:B17"/>
    <mergeCell ref="D18:D21"/>
    <mergeCell ref="A22:B22"/>
    <mergeCell ref="D23:D25"/>
    <mergeCell ref="A30:B30"/>
    <mergeCell ref="A32:B32"/>
    <mergeCell ref="A33:B36"/>
    <mergeCell ref="C33:C36"/>
    <mergeCell ref="D33:D36"/>
    <mergeCell ref="E33:E36"/>
    <mergeCell ref="A41:B41"/>
    <mergeCell ref="C41:E41"/>
    <mergeCell ref="B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H52:P52"/>
    <mergeCell ref="J53:P53"/>
    <mergeCell ref="K55:L55"/>
    <mergeCell ref="B58:C59"/>
    <mergeCell ref="D58:D59"/>
    <mergeCell ref="E58:E59"/>
    <mergeCell ref="F58:F59"/>
    <mergeCell ref="G58:I58"/>
    <mergeCell ref="J58:J59"/>
    <mergeCell ref="K58:K59"/>
    <mergeCell ref="L58:L59"/>
    <mergeCell ref="M58:M59"/>
    <mergeCell ref="N58:N59"/>
    <mergeCell ref="O58:O59"/>
    <mergeCell ref="P58:P59"/>
    <mergeCell ref="B61:C68"/>
    <mergeCell ref="D61:D68"/>
    <mergeCell ref="E61:E68"/>
    <mergeCell ref="F61:F68"/>
    <mergeCell ref="G61:G68"/>
    <mergeCell ref="H61:H62"/>
    <mergeCell ref="H63:H64"/>
    <mergeCell ref="H65:H66"/>
    <mergeCell ref="H67:H68"/>
    <mergeCell ref="B69:C84"/>
    <mergeCell ref="D69:D76"/>
    <mergeCell ref="E69:E76"/>
    <mergeCell ref="F69:F76"/>
    <mergeCell ref="G69:G76"/>
    <mergeCell ref="H69:H70"/>
    <mergeCell ref="H71:H72"/>
    <mergeCell ref="H73:H74"/>
    <mergeCell ref="H75:H76"/>
    <mergeCell ref="D77:D84"/>
    <mergeCell ref="E77:E84"/>
    <mergeCell ref="F77:F84"/>
    <mergeCell ref="G77:G84"/>
    <mergeCell ref="H77:H78"/>
    <mergeCell ref="H79:H80"/>
    <mergeCell ref="H81:H82"/>
    <mergeCell ref="H83:H84"/>
    <mergeCell ref="B85:C96"/>
    <mergeCell ref="D85:D90"/>
    <mergeCell ref="E85:E90"/>
    <mergeCell ref="F85:F90"/>
    <mergeCell ref="G85:G90"/>
    <mergeCell ref="H85:H86"/>
    <mergeCell ref="H87:H88"/>
    <mergeCell ref="H89:H90"/>
    <mergeCell ref="D91:D96"/>
    <mergeCell ref="E91:E96"/>
    <mergeCell ref="F91:F96"/>
    <mergeCell ref="G91:G96"/>
    <mergeCell ref="H91:H92"/>
    <mergeCell ref="H93:H94"/>
    <mergeCell ref="H95:H96"/>
    <mergeCell ref="B97:P97"/>
    <mergeCell ref="B98:C105"/>
    <mergeCell ref="D98:D101"/>
    <mergeCell ref="E98:E101"/>
    <mergeCell ref="F98:F101"/>
    <mergeCell ref="G98:G101"/>
    <mergeCell ref="H98:H99"/>
    <mergeCell ref="H100:H101"/>
    <mergeCell ref="D102:D105"/>
    <mergeCell ref="E102:E105"/>
    <mergeCell ref="F102:F105"/>
    <mergeCell ref="G102:G105"/>
    <mergeCell ref="H102:H103"/>
    <mergeCell ref="H104:H105"/>
    <mergeCell ref="B106:C113"/>
    <mergeCell ref="D106:D109"/>
    <mergeCell ref="E106:E109"/>
    <mergeCell ref="F106:F109"/>
    <mergeCell ref="G106:G109"/>
    <mergeCell ref="H106:H107"/>
    <mergeCell ref="H108:H109"/>
    <mergeCell ref="D110:D113"/>
    <mergeCell ref="E110:E113"/>
    <mergeCell ref="F110:F113"/>
    <mergeCell ref="G110:G113"/>
    <mergeCell ref="H110:H111"/>
    <mergeCell ref="H112:H113"/>
    <mergeCell ref="B115:C122"/>
    <mergeCell ref="D115:D118"/>
    <mergeCell ref="E115:E118"/>
    <mergeCell ref="F115:F118"/>
    <mergeCell ref="G115:G118"/>
    <mergeCell ref="H115:H116"/>
    <mergeCell ref="H117:H118"/>
    <mergeCell ref="D119:D122"/>
    <mergeCell ref="E119:E122"/>
    <mergeCell ref="F119:F122"/>
    <mergeCell ref="G119:G122"/>
    <mergeCell ref="H119:H120"/>
    <mergeCell ref="H121:H12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Вадим</cp:lastModifiedBy>
  <cp:revision>1</cp:revision>
  <dcterms:created xsi:type="dcterms:W3CDTF">2006-09-16T00:00:00Z</dcterms:created>
  <dcterms:modified xsi:type="dcterms:W3CDTF">2024-04-03T05:57:32Z</dcterms:modified>
</cp:coreProperties>
</file>